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85" windowWidth="19035" windowHeight="7305"/>
  </bookViews>
  <sheets>
    <sheet name="Общий" sheetId="1" r:id="rId1"/>
  </sheets>
  <definedNames>
    <definedName name="_xlnm.Print_Titles" localSheetId="0">Общий!$4:$7</definedName>
    <definedName name="_xlnm.Print_Area" localSheetId="0">Общий!$A:$O</definedName>
  </definedNames>
  <calcPr calcId="145621"/>
</workbook>
</file>

<file path=xl/calcChain.xml><?xml version="1.0" encoding="utf-8"?>
<calcChain xmlns="http://schemas.openxmlformats.org/spreadsheetml/2006/main">
  <c r="H17" i="1" l="1"/>
  <c r="L25" i="1" l="1"/>
  <c r="H25" i="1" l="1"/>
  <c r="H9" i="1"/>
  <c r="I9" i="1"/>
  <c r="I14" i="1"/>
  <c r="L9" i="1" l="1"/>
  <c r="P46" i="1" l="1"/>
  <c r="P47" i="1"/>
  <c r="P48" i="1"/>
  <c r="P49" i="1"/>
  <c r="P51" i="1"/>
  <c r="P52" i="1"/>
  <c r="P53" i="1"/>
  <c r="P54" i="1"/>
  <c r="P55" i="1"/>
  <c r="P58" i="1"/>
  <c r="P59" i="1"/>
  <c r="P60" i="1"/>
  <c r="P61" i="1"/>
  <c r="P62" i="1"/>
  <c r="P63" i="1"/>
  <c r="P65" i="1"/>
  <c r="P66" i="1"/>
  <c r="P68" i="1"/>
  <c r="P70" i="1"/>
  <c r="P71" i="1"/>
  <c r="P73" i="1"/>
  <c r="P75" i="1"/>
  <c r="P76" i="1"/>
  <c r="P78" i="1"/>
  <c r="P80" i="1"/>
  <c r="P84" i="1"/>
  <c r="P85" i="1"/>
  <c r="P87" i="1"/>
  <c r="P88" i="1"/>
  <c r="P89" i="1"/>
  <c r="P90" i="1"/>
  <c r="P91" i="1"/>
  <c r="P92" i="1"/>
  <c r="P93" i="1"/>
  <c r="P94" i="1"/>
  <c r="P95" i="1"/>
  <c r="P103" i="1"/>
  <c r="P104" i="1"/>
  <c r="P105" i="1"/>
  <c r="P106" i="1"/>
  <c r="P107" i="1"/>
  <c r="P109" i="1"/>
  <c r="P110" i="1"/>
  <c r="P111" i="1"/>
  <c r="P112" i="1"/>
  <c r="P113" i="1"/>
  <c r="P114" i="1"/>
  <c r="P115" i="1"/>
  <c r="P116" i="1"/>
  <c r="P117" i="1"/>
  <c r="P118" i="1"/>
  <c r="P119" i="1"/>
  <c r="P121" i="1"/>
  <c r="P122" i="1"/>
  <c r="P124" i="1"/>
  <c r="P125" i="1"/>
  <c r="P126" i="1"/>
  <c r="P127" i="1"/>
  <c r="P128" i="1"/>
  <c r="P129" i="1"/>
  <c r="P130" i="1"/>
  <c r="P132" i="1"/>
  <c r="P134" i="1"/>
  <c r="P138" i="1"/>
  <c r="P140" i="1"/>
  <c r="P141" i="1"/>
  <c r="P142" i="1"/>
  <c r="P143" i="1"/>
  <c r="P145" i="1"/>
  <c r="P22" i="1"/>
  <c r="P23" i="1"/>
  <c r="P24" i="1"/>
  <c r="P26" i="1"/>
  <c r="P27" i="1"/>
  <c r="P28" i="1"/>
  <c r="P29" i="1"/>
  <c r="P30" i="1"/>
  <c r="P31" i="1"/>
  <c r="P32" i="1"/>
  <c r="P33" i="1"/>
  <c r="P34" i="1"/>
  <c r="P35" i="1"/>
  <c r="P37" i="1"/>
  <c r="P38" i="1"/>
  <c r="P40" i="1"/>
  <c r="P42" i="1"/>
  <c r="P20" i="1"/>
  <c r="P21" i="1"/>
  <c r="P10" i="1"/>
  <c r="P11" i="1"/>
  <c r="P12" i="1"/>
  <c r="P13" i="1"/>
  <c r="P14" i="1"/>
  <c r="P15" i="1"/>
  <c r="P16" i="1"/>
  <c r="P17" i="1"/>
  <c r="P18" i="1"/>
  <c r="D9" i="1"/>
  <c r="E9" i="1"/>
  <c r="F9" i="1"/>
  <c r="G9" i="1"/>
  <c r="J9" i="1"/>
  <c r="K9" i="1"/>
  <c r="M9" i="1"/>
  <c r="N9" i="1"/>
  <c r="O9" i="1"/>
  <c r="D19" i="1"/>
  <c r="E19" i="1"/>
  <c r="F43" i="1"/>
  <c r="G19" i="1"/>
  <c r="H19" i="1"/>
  <c r="I19" i="1"/>
  <c r="J19" i="1"/>
  <c r="J43" i="1" s="1"/>
  <c r="K19" i="1"/>
  <c r="L19" i="1"/>
  <c r="M19" i="1"/>
  <c r="N19" i="1"/>
  <c r="N43" i="1" s="1"/>
  <c r="O19" i="1"/>
  <c r="D25" i="1"/>
  <c r="E25" i="1"/>
  <c r="F25" i="1"/>
  <c r="G25" i="1"/>
  <c r="I25" i="1"/>
  <c r="J25" i="1"/>
  <c r="K25" i="1"/>
  <c r="M25" i="1"/>
  <c r="N25" i="1"/>
  <c r="O25" i="1"/>
  <c r="E36" i="1"/>
  <c r="F36" i="1"/>
  <c r="G36" i="1"/>
  <c r="G43" i="1" s="1"/>
  <c r="H36" i="1"/>
  <c r="I36" i="1"/>
  <c r="J36" i="1"/>
  <c r="K36" i="1"/>
  <c r="K43" i="1" s="1"/>
  <c r="L36" i="1"/>
  <c r="P36" i="1" s="1"/>
  <c r="M36" i="1"/>
  <c r="N36" i="1"/>
  <c r="O36" i="1"/>
  <c r="D39" i="1"/>
  <c r="E39" i="1"/>
  <c r="F39" i="1"/>
  <c r="G39" i="1"/>
  <c r="H39" i="1"/>
  <c r="I39" i="1"/>
  <c r="J39" i="1"/>
  <c r="K39" i="1"/>
  <c r="L39" i="1"/>
  <c r="P39" i="1" s="1"/>
  <c r="M39" i="1"/>
  <c r="N39" i="1"/>
  <c r="O39" i="1"/>
  <c r="D41" i="1"/>
  <c r="E41" i="1"/>
  <c r="H41" i="1"/>
  <c r="I41" i="1"/>
  <c r="L41" i="1"/>
  <c r="P41" i="1" s="1"/>
  <c r="M41" i="1"/>
  <c r="D45" i="1"/>
  <c r="E45" i="1"/>
  <c r="F45" i="1"/>
  <c r="G45" i="1"/>
  <c r="H45" i="1"/>
  <c r="I45" i="1"/>
  <c r="J45" i="1"/>
  <c r="K45" i="1"/>
  <c r="L45" i="1"/>
  <c r="M45" i="1"/>
  <c r="N45" i="1"/>
  <c r="O45" i="1"/>
  <c r="D57" i="1"/>
  <c r="D81" i="1" s="1"/>
  <c r="E57" i="1"/>
  <c r="F57" i="1"/>
  <c r="G57" i="1"/>
  <c r="H57" i="1"/>
  <c r="I57" i="1"/>
  <c r="J57" i="1"/>
  <c r="K57" i="1"/>
  <c r="L57" i="1"/>
  <c r="M57" i="1"/>
  <c r="N57" i="1"/>
  <c r="O57" i="1"/>
  <c r="Q59" i="1"/>
  <c r="R59" i="1"/>
  <c r="S59" i="1"/>
  <c r="T59" i="1"/>
  <c r="Q60" i="1"/>
  <c r="R60" i="1"/>
  <c r="S60" i="1"/>
  <c r="T60" i="1"/>
  <c r="D64" i="1"/>
  <c r="E64" i="1"/>
  <c r="F64" i="1"/>
  <c r="G64" i="1"/>
  <c r="H64" i="1"/>
  <c r="I64" i="1"/>
  <c r="J64" i="1"/>
  <c r="K64" i="1"/>
  <c r="L64" i="1"/>
  <c r="M64" i="1"/>
  <c r="N64" i="1"/>
  <c r="O64" i="1"/>
  <c r="D67" i="1"/>
  <c r="E67" i="1"/>
  <c r="H67" i="1"/>
  <c r="I67" i="1"/>
  <c r="J67" i="1"/>
  <c r="K67" i="1"/>
  <c r="L67" i="1"/>
  <c r="P67" i="1" s="1"/>
  <c r="M67" i="1"/>
  <c r="N67" i="1"/>
  <c r="O67" i="1"/>
  <c r="D69" i="1"/>
  <c r="E69" i="1"/>
  <c r="F69" i="1"/>
  <c r="G69" i="1"/>
  <c r="H69" i="1"/>
  <c r="I69" i="1"/>
  <c r="J69" i="1"/>
  <c r="K69" i="1"/>
  <c r="L69" i="1"/>
  <c r="P69" i="1" s="1"/>
  <c r="M69" i="1"/>
  <c r="N69" i="1"/>
  <c r="O69" i="1"/>
  <c r="D72" i="1"/>
  <c r="E72" i="1"/>
  <c r="F72" i="1"/>
  <c r="G72" i="1"/>
  <c r="H72" i="1"/>
  <c r="I72" i="1"/>
  <c r="J72" i="1"/>
  <c r="K72" i="1"/>
  <c r="L72" i="1"/>
  <c r="P72" i="1" s="1"/>
  <c r="M72" i="1"/>
  <c r="N72" i="1"/>
  <c r="O72" i="1"/>
  <c r="D77" i="1"/>
  <c r="E77" i="1"/>
  <c r="F77" i="1"/>
  <c r="G77" i="1"/>
  <c r="H77" i="1"/>
  <c r="I77" i="1"/>
  <c r="J77" i="1"/>
  <c r="K77" i="1"/>
  <c r="L77" i="1"/>
  <c r="P77" i="1" s="1"/>
  <c r="M77" i="1"/>
  <c r="N77" i="1"/>
  <c r="O77" i="1"/>
  <c r="D79" i="1"/>
  <c r="E79" i="1"/>
  <c r="F79" i="1"/>
  <c r="G79" i="1"/>
  <c r="H79" i="1"/>
  <c r="I79" i="1"/>
  <c r="J79" i="1"/>
  <c r="K79" i="1"/>
  <c r="L79" i="1"/>
  <c r="P79" i="1" s="1"/>
  <c r="M79" i="1"/>
  <c r="N79" i="1"/>
  <c r="O79" i="1"/>
  <c r="I81" i="1"/>
  <c r="L81" i="1"/>
  <c r="D83" i="1"/>
  <c r="E83" i="1"/>
  <c r="F83" i="1"/>
  <c r="F100" i="1" s="1"/>
  <c r="G83" i="1"/>
  <c r="H83" i="1"/>
  <c r="I83" i="1"/>
  <c r="J83" i="1"/>
  <c r="J100" i="1" s="1"/>
  <c r="K83" i="1"/>
  <c r="L83" i="1"/>
  <c r="M83" i="1"/>
  <c r="N83" i="1"/>
  <c r="N100" i="1" s="1"/>
  <c r="O83" i="1"/>
  <c r="D86" i="1"/>
  <c r="E86" i="1"/>
  <c r="F86" i="1"/>
  <c r="G86" i="1"/>
  <c r="H86" i="1"/>
  <c r="I86" i="1"/>
  <c r="J86" i="1"/>
  <c r="K86" i="1"/>
  <c r="L86" i="1"/>
  <c r="M86" i="1"/>
  <c r="N86" i="1"/>
  <c r="O86" i="1"/>
  <c r="D96" i="1"/>
  <c r="E96" i="1"/>
  <c r="F96" i="1"/>
  <c r="G96" i="1"/>
  <c r="H96" i="1"/>
  <c r="I96" i="1"/>
  <c r="J96" i="1"/>
  <c r="K96" i="1"/>
  <c r="L96" i="1"/>
  <c r="N96" i="1"/>
  <c r="O96" i="1"/>
  <c r="I97" i="1"/>
  <c r="M97" i="1"/>
  <c r="P97" i="1" s="1"/>
  <c r="G100" i="1"/>
  <c r="K100" i="1"/>
  <c r="O100" i="1"/>
  <c r="D102" i="1"/>
  <c r="E102" i="1"/>
  <c r="F102" i="1"/>
  <c r="G102" i="1"/>
  <c r="H102" i="1"/>
  <c r="I102" i="1"/>
  <c r="J102" i="1"/>
  <c r="K102" i="1"/>
  <c r="L102" i="1"/>
  <c r="P102" i="1" s="1"/>
  <c r="M102" i="1"/>
  <c r="N102" i="1"/>
  <c r="O102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E120" i="1"/>
  <c r="F120" i="1"/>
  <c r="J120" i="1"/>
  <c r="L120" i="1"/>
  <c r="M120" i="1"/>
  <c r="N120" i="1"/>
  <c r="D123" i="1"/>
  <c r="D120" i="1" s="1"/>
  <c r="D135" i="1" s="1"/>
  <c r="F123" i="1"/>
  <c r="G123" i="1"/>
  <c r="G120" i="1" s="1"/>
  <c r="H123" i="1"/>
  <c r="H120" i="1" s="1"/>
  <c r="I123" i="1"/>
  <c r="I120" i="1" s="1"/>
  <c r="J123" i="1"/>
  <c r="K123" i="1"/>
  <c r="K120" i="1" s="1"/>
  <c r="L123" i="1"/>
  <c r="M123" i="1"/>
  <c r="N123" i="1"/>
  <c r="O123" i="1"/>
  <c r="O120" i="1" s="1"/>
  <c r="D131" i="1"/>
  <c r="E131" i="1"/>
  <c r="F131" i="1"/>
  <c r="G131" i="1"/>
  <c r="H131" i="1"/>
  <c r="I131" i="1"/>
  <c r="J131" i="1"/>
  <c r="K131" i="1"/>
  <c r="L131" i="1"/>
  <c r="M131" i="1"/>
  <c r="N131" i="1"/>
  <c r="O131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L135" i="1"/>
  <c r="M135" i="1"/>
  <c r="D137" i="1"/>
  <c r="E137" i="1"/>
  <c r="F137" i="1"/>
  <c r="G137" i="1"/>
  <c r="H137" i="1"/>
  <c r="I137" i="1"/>
  <c r="J137" i="1"/>
  <c r="K137" i="1"/>
  <c r="L137" i="1"/>
  <c r="P137" i="1" s="1"/>
  <c r="M137" i="1"/>
  <c r="N137" i="1"/>
  <c r="O137" i="1"/>
  <c r="D139" i="1"/>
  <c r="E139" i="1"/>
  <c r="F139" i="1"/>
  <c r="G139" i="1"/>
  <c r="H139" i="1"/>
  <c r="I139" i="1"/>
  <c r="J139" i="1"/>
  <c r="K139" i="1"/>
  <c r="L139" i="1"/>
  <c r="P139" i="1" s="1"/>
  <c r="M139" i="1"/>
  <c r="N139" i="1"/>
  <c r="O139" i="1"/>
  <c r="E144" i="1"/>
  <c r="P144" i="1" s="1"/>
  <c r="I144" i="1"/>
  <c r="M144" i="1"/>
  <c r="F146" i="1"/>
  <c r="I146" i="1"/>
  <c r="J146" i="1"/>
  <c r="M146" i="1"/>
  <c r="N146" i="1"/>
  <c r="M81" i="1" l="1"/>
  <c r="E81" i="1"/>
  <c r="O43" i="1"/>
  <c r="P25" i="1"/>
  <c r="E135" i="1"/>
  <c r="H81" i="1"/>
  <c r="I43" i="1"/>
  <c r="E43" i="1"/>
  <c r="H146" i="1"/>
  <c r="G135" i="1"/>
  <c r="P81" i="1"/>
  <c r="F81" i="1"/>
  <c r="K146" i="1"/>
  <c r="N135" i="1"/>
  <c r="E100" i="1"/>
  <c r="O135" i="1"/>
  <c r="N81" i="1"/>
  <c r="F135" i="1"/>
  <c r="F147" i="1" s="1"/>
  <c r="I100" i="1"/>
  <c r="I135" i="1"/>
  <c r="L100" i="1"/>
  <c r="D100" i="1"/>
  <c r="P64" i="1"/>
  <c r="P57" i="1"/>
  <c r="P45" i="1"/>
  <c r="D146" i="1"/>
  <c r="K135" i="1"/>
  <c r="J81" i="1"/>
  <c r="E146" i="1"/>
  <c r="O146" i="1"/>
  <c r="G146" i="1"/>
  <c r="J135" i="1"/>
  <c r="P86" i="1"/>
  <c r="H100" i="1"/>
  <c r="P133" i="1"/>
  <c r="P131" i="1"/>
  <c r="P123" i="1"/>
  <c r="H135" i="1"/>
  <c r="P108" i="1"/>
  <c r="O81" i="1"/>
  <c r="O147" i="1" s="1"/>
  <c r="K81" i="1"/>
  <c r="G81" i="1"/>
  <c r="G147" i="1" s="1"/>
  <c r="M43" i="1"/>
  <c r="H43" i="1"/>
  <c r="D43" i="1"/>
  <c r="P19" i="1"/>
  <c r="L43" i="1"/>
  <c r="P43" i="1" s="1"/>
  <c r="P96" i="1"/>
  <c r="P135" i="1"/>
  <c r="P120" i="1"/>
  <c r="E147" i="1"/>
  <c r="M96" i="1"/>
  <c r="M100" i="1" s="1"/>
  <c r="P9" i="1"/>
  <c r="P83" i="1"/>
  <c r="L146" i="1"/>
  <c r="P146" i="1" s="1"/>
  <c r="J147" i="1" l="1"/>
  <c r="I147" i="1"/>
  <c r="K147" i="1"/>
  <c r="N147" i="1"/>
  <c r="D147" i="1"/>
  <c r="H147" i="1"/>
  <c r="L147" i="1"/>
  <c r="M147" i="1"/>
  <c r="P100" i="1"/>
  <c r="P147" i="1" l="1"/>
</calcChain>
</file>

<file path=xl/sharedStrings.xml><?xml version="1.0" encoding="utf-8"?>
<sst xmlns="http://schemas.openxmlformats.org/spreadsheetml/2006/main" count="483" uniqueCount="235">
  <si>
    <t>Отчет</t>
  </si>
  <si>
    <t>о реализации государственной программы "Развитие здравоохранения в Ленинградской области"</t>
  </si>
  <si>
    <t>№ п/п</t>
  </si>
  <si>
    <t>Наименование ВЦП, основного мероприятия, мероприятия основного мероприятия, мероприятия ВЦП, мероприятия ДЦП</t>
  </si>
  <si>
    <t>Ответственный исполнитель</t>
  </si>
  <si>
    <t>План расходов на реализацию государственной программы в отчетном году, тыс. руб.</t>
  </si>
  <si>
    <t>Фактическое исполнение расходов на отчетную дату (нарастающим итогом), тыс. руб.</t>
  </si>
  <si>
    <t>Выполнено на отчетную дату (нарастающим итогом), тыс. руб.</t>
  </si>
  <si>
    <t>в том числе:</t>
  </si>
  <si>
    <t>в том числе</t>
  </si>
  <si>
    <t>федеральный бюджет</t>
  </si>
  <si>
    <t>областной бюджет</t>
  </si>
  <si>
    <t>местные бюджеты</t>
  </si>
  <si>
    <t>прочие</t>
  </si>
  <si>
    <t>Комитет</t>
  </si>
  <si>
    <t>Закупка медицинского оборудования и расходных материалов для неонатального и аудиологического скрининга</t>
  </si>
  <si>
    <t>Ленинградский областной комитет по управлению государственным имуществом</t>
  </si>
  <si>
    <t>Комитет по строительству Ленинградской области</t>
  </si>
  <si>
    <t>Итого по Программе</t>
  </si>
  <si>
    <t>Основное мероприятие</t>
  </si>
  <si>
    <t>Расходы на обеспечение деятельности государственных казенных учреждений</t>
  </si>
  <si>
    <t>Предоставление государственным бюджетным и автономным учреждениям субсидий</t>
  </si>
  <si>
    <t>Мероприятия, направленные на укрепление материально-технической базы учреждений здравоохранения</t>
  </si>
  <si>
    <t>"Профилактика заболеваний и формирование здорового образа жизни"</t>
  </si>
  <si>
    <t>Мероприятия, направленные на формирование здорового образа жизни у населения Российской Федерации, включая сокращение потребления алкоголя и табака</t>
  </si>
  <si>
    <t>Реализация мероприятий по профилактике ВИЧ-инфекции и гепатитов B и C</t>
  </si>
  <si>
    <t>Закупка лекарственных препаратов, предназначенных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</si>
  <si>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Мероприятия, направленные на организацию услуг по приему, хранению, доставке и передаче лекарственных средств, медицинских изделий, специализированных продуктов лечебного питания в аптеки и медицинские организации Ленинградской области</t>
  </si>
  <si>
    <t xml:space="preserve"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t>
  </si>
  <si>
    <t xml:space="preserve">Реализация отдельных полномочий в области лекарственного обеспечения </t>
  </si>
  <si>
    <t>Обеспечение лекарственными препаратами жителей Ленинградской области, страдающих жизнеугрожающими и хроническими прогрессирующими редкими (орфанными) заболеваниями</t>
  </si>
  <si>
    <t>Обеспечение лекарственными препаратами и медицинскими изделиями граждан в соответствии с перечнем групп населения и категорий заболеваний, которые в соответствии с законодательство Российской Федерации отпускаются по рецептам врачей бесплатно</t>
  </si>
  <si>
    <t xml:space="preserve">Итого по подпрограмме </t>
  </si>
  <si>
    <t>Оказание специализированной медицинской помощи при ВИЧ-инфекциях, венерических, онкологических и сосудистых заболеваниях, не входящей в Территориальную программу обязательного медицинского страхования, жителям Ленинградской области в медицинских организациях других субъектов Российской Федерации</t>
  </si>
  <si>
    <t>Денежные выплаты донорам крови и(или) ее компонентов</t>
  </si>
  <si>
    <t>Финансовое обеспечение приобретения лекарственных препаратов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</si>
  <si>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</si>
  <si>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</si>
  <si>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Реализация отдельных мероприятий государственной программы Российской Федерации "Развитие здравоохранения"</t>
  </si>
  <si>
    <t>Мероприятия, направленные на оказание высокотехнологичной медицинской помощи детям в медицинских организациях других субъектов Российской Федерации</t>
  </si>
  <si>
    <t>Итого по подпрограмме</t>
  </si>
  <si>
    <t>Мероприятия, направленные на организацию долечивания граждан Ленинградской области в условиях санатория</t>
  </si>
  <si>
    <t>Предоставление средств в целях увеличения уставного капитала ОАО «Отель «Звездный»</t>
  </si>
  <si>
    <t>Повышение престижа медицинских специальностей</t>
  </si>
  <si>
    <t>Мероприятия по организации профессиональных праздников и конкурсов профессионального мастерства</t>
  </si>
  <si>
    <t>Государственная поддержка отдельных категорий медицинских работников</t>
  </si>
  <si>
    <t>Приобретение жилья для медицинских работников</t>
  </si>
  <si>
    <t>Осуществление единовременных компенсационных выплат средним медицинским работникам</t>
  </si>
  <si>
    <t>Осуществление единовременных выплат медицинским работникам</t>
  </si>
  <si>
    <t>Осуществление мер социальной поддержки молодых специалистов Ленинградской области</t>
  </si>
  <si>
    <t>Осуществление мер социальной поддержки медицинских работников дефицитных специальностей</t>
  </si>
  <si>
    <t xml:space="preserve">Осуществление выплат единовременного пособия выпускникам медицинских высших и средних учебных заведений, впервые поступающим на работу в учреждения </t>
  </si>
  <si>
    <t>Подпрограмма "Организация обязательного медицинского страхования граждан российской Федерации"</t>
  </si>
  <si>
    <t>Обеспечение обязательного медицинского страхования неработающего населения Ленинградской области</t>
  </si>
  <si>
    <t>Предоставление межбюджетных трансфертов ФФОМС</t>
  </si>
  <si>
    <t>Финансовое обеспечение территориальной программы обязательного медицинского страхования Ленинградской области в рамках базовой программы обязательного медицинского страхования</t>
  </si>
  <si>
    <t>Предоставление межбюджетных трансфертов  ТФОМС Ленинградской области на увеличение средней заработной платы врачей, среднего (фармацевтического) и младшего медицинского персонала в сфере ОМС в соответствии с Указом Президента Российской Федерации от 7 мая 2012 года № 597</t>
  </si>
  <si>
    <t>Строительство (реконструкция) объектов здравоохранения и приобретение объектов недвижимого имущества для нужд здравоохранения</t>
  </si>
  <si>
    <t>Приобретение объектов недвижимого имущества для нужд здравоохранения Ленинградской области</t>
  </si>
  <si>
    <t>Строительство корпуса №3 Ульяновской психиатрической больницы</t>
  </si>
  <si>
    <t>Развитие системы донороства органов человека в целях трансплантации</t>
  </si>
  <si>
    <t>Предоставление медицинских трансфертов ТФОМС Ленинградской области на дополнительное финансовое обеспечение скорой медицинской помощи</t>
  </si>
  <si>
    <t>Подпрограмма "Первичная медико-санитарная помощь. Профилактика заболеваний и формирование здорового образа жизни"</t>
  </si>
  <si>
    <t>Основное мероприятие "Первичная медико-санитарная помощь, а также система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населения"</t>
  </si>
  <si>
    <t>Созадание региональной модели формирования стратегии здорового образа жизни на основе 5 элементов</t>
  </si>
  <si>
    <t>Основное мероприятие "Обеспечение населения лекарственными препаратами, медицинскими изделиями, специализированными продуктами лечебного питания для детей-инвалидов в амбулаторных условиях"</t>
  </si>
  <si>
    <t xml:space="preserve">Подпрограмма "Специализированная, в том числе высокотехнологичная, скорая, в том числе скорая специализированная, медицинская помощь. Медицинская реабилитация и санаторно-курортное лечение. Паллиативная медицинская помощь" </t>
  </si>
  <si>
    <t xml:space="preserve"> "Оказание специализированной медицинской помощи, скорой, в том числе скорой специализированной, медицинской помощи, медицинской эвакуации" </t>
  </si>
  <si>
    <t>Расходы на обеспечение деятельности государственных казенных учреждений в сфере специализированной, в том числе высокотехнологичной, скорой, в том числе скорая специализированной, медицинской помощи</t>
  </si>
  <si>
    <t>Предоставление государственным бюджетным и автономным учреждениям субсидий в сфере специализированной медицинской и скорой помощи</t>
  </si>
  <si>
    <t>"Высокотехнологичная медицинская помощь"</t>
  </si>
  <si>
    <t>Охрана здоровья матери и ребенка</t>
  </si>
  <si>
    <t>Закупка оборудования и расходных материалов для проведения пренатальной (дородовой) диагностики нарушений развития ребенка</t>
  </si>
  <si>
    <t>Санаторно-курортное лечение</t>
  </si>
  <si>
    <t>Паллиативная медицинская помощь</t>
  </si>
  <si>
    <t>Подпрограмма "Управление и кадровое обеспечение"</t>
  </si>
  <si>
    <t>Выплата именной стипендии по договорам о целевом обучении</t>
  </si>
  <si>
    <t>Подпрограмма "Организация территориальной модели здравоохранения Ленинградской области"</t>
  </si>
  <si>
    <t>Создание территориальной модели оказания медицинской помощи</t>
  </si>
  <si>
    <t>Приоритетный проект</t>
  </si>
  <si>
    <t>Ленинградский областной центр медицинской реабилитации</t>
  </si>
  <si>
    <t>Строительство областной детской больницы с поликлиникой в г. Сертолово, Всеволожского района Ленинградской области. 1 этап - поликлиника,</t>
  </si>
  <si>
    <t>Создание онкологического центра. 1 этап - формирование концепции</t>
  </si>
  <si>
    <t>Комитет, комитет по строительству Ленинградской области</t>
  </si>
  <si>
    <t xml:space="preserve">Мероприятия, направленные на укрепление материально-технической базы учреждений здравоохранения </t>
  </si>
  <si>
    <t>Предоставление межбюджетных трансфертов ТФОМС Ленинграсдкой области на дополнительное финансовое обеспечение за оказанную медицинскую помощь в других субъектах Российской Федерации, застрахованных в Ленинградской области</t>
  </si>
  <si>
    <t>\</t>
  </si>
  <si>
    <t>Зарезервированные средства для финансового обеспечения повышения средней заработной платы отдельных категорий работников в целях реализации Указа Президента Российской Федерации от 7 мая 2012 года № 597</t>
  </si>
  <si>
    <t>Финансовое обеспечение закупок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С</t>
  </si>
  <si>
    <t>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</t>
  </si>
  <si>
    <t>Обеспечение медицинской деятельности, связанной с донорством органов человека в целях трансплантации</t>
  </si>
  <si>
    <t>кроме того, за счет остатка средств на 01.01.2018 г.</t>
  </si>
  <si>
    <t>Развитие паллиативной медицинской помощи за счет средств резервного фонда Правительства Российской Федерации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</si>
  <si>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</si>
  <si>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Обеспечение лекарственными препаратами, включая обезболивающие, медицинскими изделиями, в том числе для использования на дому, медицинских организаций, оказывающих паллиативную медицинскую помощь</t>
  </si>
  <si>
    <t>Федеральный проект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</si>
  <si>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</si>
  <si>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Федеральный проект "Развитие системы оказания  первичной медико-санитарной помощи"</t>
  </si>
  <si>
    <t>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</si>
  <si>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 xml:space="preserve">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 </t>
  </si>
  <si>
    <t>Федеральный проект "Старшее поколение"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</si>
  <si>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</si>
  <si>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Обеспечение закупки авиационных работ органами государственной власти субъектов Российской Федерации в целях оказания медицинской помощи</t>
  </si>
  <si>
    <t>Основное мероприятие"Реализация в Ленинградской области государственной информационной системы в сфере здравоохранения соответствующей требованиямМинистерства здравоохранения Российской Федерации и подключенной к государственной информационной системе "Здравоохранение" (ЕГИСЗ)"</t>
  </si>
  <si>
    <t>Федеральный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</si>
  <si>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Создание единого цифрового контура в здравоохранении на основе единой государственной информационной системы в сфере здравоохранения (ЕГИСЗ)</t>
  </si>
  <si>
    <t>Комитет цифрового развития Ленинградской оласти</t>
  </si>
  <si>
    <t>Комитет цифрового развития Ленинградской оласти, Комитет</t>
  </si>
  <si>
    <t>Строительство поликлиники на 600 посещений в смену в дер. Кудрово Всеволожского района Ленинградской области</t>
  </si>
  <si>
    <t>Мероприятия, направленные на укрепление материально-технической базы учреждений здравоохранения (паллиативная помощь)</t>
  </si>
  <si>
    <t>Федеральный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</si>
  <si>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</si>
  <si>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Федеральный проект "Борьба с онкологическими заболеваниями"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</si>
  <si>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</si>
  <si>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Строительство амбулаторно-поликлинического комплекса, пос.Тельмана, Тосненский район</t>
  </si>
  <si>
    <t xml:space="preserve">Пищеблок для стационара Ивангородской городской больницы ГБУЗ ЛО "Кингисеппская МБ" в т.ч. Проектирование </t>
  </si>
  <si>
    <t>Поликлиника на 600 посещений в смену в г.п. Новоселье Ломоносовского района, в т.ч. Проектирование</t>
  </si>
  <si>
    <t>Строительство врачебной амбулатории на 110 посещений в п. Дубровка Всеволожского муниципального  района  Ленинградской области</t>
  </si>
  <si>
    <t>Строительство здания морга в г. Кингисепп</t>
  </si>
  <si>
    <t>Строительство врачебной амбулатории в пос. Толмачево на 110 посещений и постом скорой медицинской помощи</t>
  </si>
  <si>
    <t>Компенсация стоимости проезда (туда и обратно) на всех видах транспорта общего пользования (кроме такси) при направлении или вызове для оказания медицинской помощи в государственных медицинских организациях, а также в подведомственных федеральным органам исполнительной власти медицинских организация, расположены на территории Санкт-Петербурга и Ленинградской области, лицам, находящимся на диспансерным наблюденеием в связи с туберкулезом, и больным туберкулезом ( распространяется в том числе на законных представителей несовершеннолетних лиц)</t>
  </si>
  <si>
    <t>Обеспечение лекарственными препаратами пациентов высокого риска осложнений и развития сердечно-сосудистых заболеваний, находящихся на диспансерном наблюдении</t>
  </si>
  <si>
    <t>Завершение строительства здания морга со зданием ритуальных помещений в г. Тосно</t>
  </si>
  <si>
    <t>Безвозмездная финансовая помощь АО "Акционерный Банк "Россия"</t>
  </si>
  <si>
    <t>Обеспечение мероприятий связанных с профилактикой и устранением последствий распространения новой коронавирусной инфекции</t>
  </si>
  <si>
    <t xml:space="preserve">Расходы на выплаты стимулирующего характера за выполнение особо важных работ медицинским и иным медицинским работником, непосредственно участвующим в оказании медицинской помощи гражданам, у которых выявлена новая коронавирусная инфекция </t>
  </si>
  <si>
    <t>Выплаты стимулирующего характера за особые условия и дополнительную нагрузку медицинскую работникам, оказывающую медицинскую помощь гражданам, у которых выявлена новая коронавирусная инфекция, и лицам из групп риска заражения</t>
  </si>
  <si>
    <t xml:space="preserve">Расходы на оснащение переоснащение дополнительно создаваемого или перепрофилированного коечного фонда для пациентов с новой коронавирусной инфекцией </t>
  </si>
  <si>
    <t>Компенсация в размере не более 200 рублей в месяц за проезд по территории Ленинградской области, Санкт-Петербурга на общественном транспорте от места жительства к месту работу и обратно медицинским работникам государственных организаций здравоохранения Ленинградской области, оказывающтх медицинскую помощь гражданам, у которых выявлена новая коронавирусная инфекция (COVID-19), и лицам из групп риска заражения новой коронавирусной инфекцией (COVID-19)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</si>
  <si>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</si>
  <si>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Предоставление межбюджетных трансфертов ТФОМС Ленинградской области на обеспечение организации питания в условиях дневного стационара</t>
  </si>
  <si>
    <t>Финансовое обеспечение закупки лекарственных препаратов в целях оказания медицинской помощи пациентам с коронавирусной инфекцией</t>
  </si>
  <si>
    <t>Софинансирование расходных обязательств субъектов Российской Федерации по финансовому обеспечению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</si>
  <si>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</si>
  <si>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за январь-декабрь 2020 года</t>
  </si>
  <si>
    <t>Осуществление дополнительных выплат медицинским и иным работникам медицинских и иных организаций, оказывающим медицинскую помощь (участвующим в оказании, обеспечивающим оказание медицинской помощи) по диагностике и лечению новой коронавирусной инфекции, контактирующим с пациентами с установленным диагнозом новой коронавирусной инфекции, за счет средств резервного фонда Правительства Российской Федерации</t>
  </si>
  <si>
    <t>Результат</t>
  </si>
  <si>
    <t>Расходы, связанные с оплатой отпусков и выплатой компенсации за неиспользованные отпуска медицинским работникам, которым в 2020 году предоставлялись выплаты стимулирующего характера за особые условия труда и дополнительную нагрузку</t>
  </si>
  <si>
    <t>Дополнительные выплаты медицинским и инм работникам медицинских и иных организаций, оказывающим медицинскую помощь по диагностике лечению коронавирусной инфекции, контактирующим с пациентами с установленным диагнозом новой коронавирусной инфекции, за счет средств резервного фонда Правительства Российской Федерации</t>
  </si>
  <si>
    <t>Осуществление выплат медицинским работникам, награжденным знаком отличия Ленинградской области "За заслуги перед здравоохранением Ленинградской области"</t>
  </si>
  <si>
    <t>Обеспечение мероприятий, связанных с профилактикой и устранением последствий распространения коронавирусной инфекции</t>
  </si>
  <si>
    <t>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</t>
  </si>
  <si>
    <t xml:space="preserve">Обеспечение транспортного обслуживания пациентов и медицинских работников </t>
  </si>
  <si>
    <t>Финансиовое обеспечение мероприятий по оснащению (переоснащению) медицинскими изделиями лабораторий медицинских организаций, осуществляющих этилогическу диагностику новой коронавирусной инфекции методами амплификации нуклеиновых кислот,за счет средств резервного фонда Правительства Российской Федерации</t>
  </si>
  <si>
    <t>Приобретение средств диагностики коронавирусной инфекции</t>
  </si>
  <si>
    <t>Сведения о достигнутых результатах</t>
  </si>
  <si>
    <t>Оценка выполнения</t>
  </si>
  <si>
    <t>Мероприятие невыполнено.
Низкий процент исполнения связан  с ограничением плановых посещений в амбулаторных условиях медицинских учреждений в апреле-июне 2020 года в связи с распространением новой коронавирусной инфекции COVID-19.</t>
  </si>
  <si>
    <t xml:space="preserve">исполнение посещений поликлинических условиях составило 314188  посещений.
</t>
  </si>
  <si>
    <t xml:space="preserve">Мероприятие выполнено.
</t>
  </si>
  <si>
    <t>исполнение посещений  составило 418 209 посещений</t>
  </si>
  <si>
    <t xml:space="preserve">                                                      Количество внедренных элементов региональной модели формирования стратегии здорового образа жизни - 4.  Центром издано 215,2 тыс. экземпляров печатной продукции, в т.ч. 19 видов листовок по 5 - 10 тыс. экз., 19 видов буклетов по 6 - 8 тыс. экз., альбомы детских рисунков «Победим коронавирус вместе» - 150 шт., стикеров «Трезвость – образ жизни» для размещения на транспорте - 5,1 тыс., которые переданы в медицинские организации и 1,0 тыс. экз. – в Управление по транспорту Ленинградской области. 2 вида методических рекомендаций: «Дневник здоровья» и «Правильное питание – основа здорового образа жизни».
 внедрено муниципальных программ - 7, </t>
  </si>
  <si>
    <t xml:space="preserve">Обеспечено лекарственными препаратами и медицинскими изделиями 56 417 льготника по 545 487 рецептам на сумму 1 246 501,9 тыс. рублей. </t>
  </si>
  <si>
    <t xml:space="preserve">обеспечены 128 пациентов на сумму 277 462,384 тыс. рублей (за счет наличия переходящих остатков) по 699 рецептам.
</t>
  </si>
  <si>
    <t xml:space="preserve">приобретено:
- аппарат для измерения внутриглазного давления автоматический 11 ед.
- щелевая лампа 9 ед.
- авторефрактометр 6 ед.
- цифровая широкоугольная ретинальная камера 2 ед.
- магнитно-резонансный томограф  1 ед.
-  офтальмоскоп непрямой бинокулярный 1 ед.
  на сумму 128398,2  тыс. руб.
</t>
  </si>
  <si>
    <t xml:space="preserve">поставлены лекарственные препараты на сумму 134 341,60 тыс. руб. Лекарственными препаратами обеспечено на конец года 2 526 пациентов на сумму 19 423,897 тыс.рублей по 14 526 рецептам. </t>
  </si>
  <si>
    <t>исполнение случаев госпитализации составило  6 345 госпитализаций</t>
  </si>
  <si>
    <t xml:space="preserve">исполнение составило 12 964 случая госпитализации </t>
  </si>
  <si>
    <t xml:space="preserve">В рамках мероприятия заключен контракт с ООО «Лечебно-диагностический центр  Международного института биологических систем имени Сергея Березина» по проведению радиохирургического лечения на аппарате гамма-нож (54 операция) и кибер-нож (15 операций) для пациентов с опухолями, сосудистыми и функциональными заболеваниями головного мозга и меланомой сосудистой оболочки глаза. За  проведено 54 операции на аппарате гамма-нож и 15 операций на аппарате кибер-нож </t>
  </si>
  <si>
    <t>Объем высокотехнологичной мед. помощи, не
включенной в базовую программу обязательного
медицинского страхования - 3382 случая госпитализации</t>
  </si>
  <si>
    <t>Доля трансплантированных органов из числа
заготовленных для трансплантации - 100%</t>
  </si>
  <si>
    <t>Закуплены наборы реагентов для неонатального и аудиологического скрининга</t>
  </si>
  <si>
    <t>Закуплены Наборы реагентов  для определения свободной бета-субъединицы хорионического гонадотропина человека,набор реагентов  для определения связанного с беременностью протеина A плазмы, калибратор бета-субъединицы ХГЧ,калибратор PAPP-A ,комплект контрольных реагентов,буфер,раствор с содержанием гидроксида натрия и гипохлорида натрия,раствор с содержанием гидроксида натрия)</t>
  </si>
  <si>
    <t>Обеспечение деятельности 1 государственного казенного учреждения Ленинградской области (Количество случаев госпитализации - 309, Койко-дней- 22399)</t>
  </si>
  <si>
    <t>Оказание паллиативной медицинской помощи (включая койки паллиативной медицинской помощи и койки сестринского ухода) 21 бюджетным учреджением и 1 автономным учреждением -  151851 койко-дней</t>
  </si>
  <si>
    <t>Проведены конкурсы профессионального мастерства. Предоставлены премии 6 победителям и призерам конкурсов.</t>
  </si>
  <si>
    <t>приобретено 33 квартиры.</t>
  </si>
  <si>
    <t>Осуществление единовременных компенсационных выплат 50 средним медицинским работникам</t>
  </si>
  <si>
    <t>Осуществление мер социальной поддержки 1160 молодым специалистам</t>
  </si>
  <si>
    <t>Осуществление мер социальной поддержки 533 медицинским работникам</t>
  </si>
  <si>
    <t>выплаты предоставлены 180 врачам и 50 фельдшерам;</t>
  </si>
  <si>
    <t>выплачена именная стипендия Губернатора Ленинградской области 102 ординаторам (10 000,0 рублей), а также 536  студентам (5 000,0 рублей)</t>
  </si>
  <si>
    <t>выплаты получили 186 медицинских работника</t>
  </si>
  <si>
    <t xml:space="preserve">Осуществлена поставка:
- средств криптозащиты информации для нужд государственных медицинских организаций Ленинградской области;
- серверного оборудования, оргтехники и автоматизированные рабочих мест для нужд государственных медицинских организаций Ленинградской области;
- оборудования для автоматизированных рабочих мест мобильных ФАП;
- оборудования подсистемы диспетчерской службы скорой медицинской помощи Ленинградской области;
- программно-аппаратных комплексов для хранения, обработки, проксирования и архивирования медицинских изображений.
</t>
  </si>
  <si>
    <t>Приобретены: врачебной амбулатории в дер. Вистино ,  помещения в пос.Рябово под размещение амбулатории</t>
  </si>
  <si>
    <t>Готовность объекта строительства - 58 процентов</t>
  </si>
  <si>
    <t xml:space="preserve">Мероприятие невыполнено.
</t>
  </si>
  <si>
    <t xml:space="preserve">Готовность объекта строительства - 100 процентов, Получено разрешение на ввод обьекта в эксплуатацию от 24.08.2020.           </t>
  </si>
  <si>
    <t xml:space="preserve">Строительная готовность -100%. </t>
  </si>
  <si>
    <t xml:space="preserve">Строительная готовность - 24%.  </t>
  </si>
  <si>
    <t>Работы по первому этапу "Инженерно-изыскательские работы" приняты и оплачены-100%.  Проектно-сметная документация направлена на проверку в ГАУ "Леноблгосэкспертиза".</t>
  </si>
  <si>
    <t xml:space="preserve">работы по ГК выполнены -100%.  Получены положительные заключения ГАУ "Леноблгосэкспертиза" </t>
  </si>
  <si>
    <t xml:space="preserve">Государственная экспертиза проектной документации -100%. Получено положительное заключение  ГАУ "Леноблгосэкспертиза" на ПСД  </t>
  </si>
  <si>
    <t xml:space="preserve">Строительная готовность -8%. </t>
  </si>
  <si>
    <t>Строительная готовность - 38%</t>
  </si>
  <si>
    <t>Строительная готовность - 63%.</t>
  </si>
  <si>
    <t xml:space="preserve">За отчетный период поставлено 21 единица тяжелого медицинского оборудования: 2 аппарата ангиографических напольных, 1 рентгенодиагностических комплекс, 8 рентгенодиагностических комплексов на 2 рабочих места и 1 комплекс на 3 рабочих места, 2 томографа рентгеновских компьютерных, 5 единиц ультразвуковых аппаратов, 2 системы маммографических рентгеновских, а также 1 флюорографический аппарат.  </t>
  </si>
  <si>
    <t>Поставлено все запланированное оборудование</t>
  </si>
  <si>
    <t>Предоставление межбюджетных трансфертов, передаваемых из областного бюджета Ленинградской области бюджету Территориального фонда обязательного медицинского страхования  на увеличение средней заработной платы врачей, среднего (фармацевтического) и младшего медицинского персонала в сфере ОМС - 100%</t>
  </si>
  <si>
    <t xml:space="preserve"> Предоставление межбюджетных трансфертов, передаваемых из областного бюджета Ленинградской области бюджету Территориального фонда обязательного медицинского страхования  на дополнительное обеспечение скорой медицинской помощи- 100%
</t>
  </si>
  <si>
    <t>Предоставление межбюджетных трансфертов, передаваемых из областного бюджета Ленинградской области бюджету Территориального фонда обязательного медицинского страхования на обеспечение организации питания в условиях дневного стационара- 100 процентов</t>
  </si>
  <si>
    <t>Предоставление межбюджетных трансфертов, передаваемых из областного бюджета Ленинградской области бюджету Территориального фонда обязательного медицинского страхования на дополнительное финансовое обеспечение за оказанную медицинскую помощь в других суъектах РФ, застрахованных в Ленинградской области - 100%</t>
  </si>
  <si>
    <t>Оплата страховых взносов за неработающих граждан Ленинградской области - 100 процентов</t>
  </si>
  <si>
    <t>Компенсация стоимости проезда (туда и обратно) 88  лицам, находящимся на диспансерным наблюденеием в связи с туберкулезом, и больным туберкулезом.</t>
  </si>
  <si>
    <t>Мероприятие невыполнено. Обращений всего для компенсации 104 чел. Всвязи с ограничительными мерами COVID-19.</t>
  </si>
  <si>
    <t xml:space="preserve">Проведение 7670 диагностических иследований для определения чувствительности микобактерии туберкулеза </t>
  </si>
  <si>
    <t>Провакцинировано 275 чел.</t>
  </si>
  <si>
    <t>Обеспечение денежными выплатами 11625 донора крови и ее компонентов</t>
  </si>
  <si>
    <t>Оказание высокотехнологичной медицинской помощи детям Ленинградской области в медицинских организациях других субъектов Российской Федерации - 27 пролеченных детей</t>
  </si>
  <si>
    <t xml:space="preserve">Мероприятие выполнено. План- 40 детей,кассовое исполнение 99.9. всвязи с дорогостояющим лечением, было пролечено 27 детей.
</t>
  </si>
  <si>
    <t>закуплено 7 автомобилей скорой помощи-</t>
  </si>
  <si>
    <t>Оснащены лаборатории ГБУЗ ЛОКБ, ГБУЗ ЛО Выборгская МБ, осуществляющих
этиологическую диагностику новой
коронавирусной инфекции COVID-19
методами амплификации нуклеиновых
кислот</t>
  </si>
  <si>
    <t>Приобретено 5 ед. оборудования.</t>
  </si>
  <si>
    <t>Приобретено 35 ед. оборудования</t>
  </si>
  <si>
    <t>Приобретено 4 ИВЛ</t>
  </si>
  <si>
    <t>Функционирует 75 пунктов выдачи льготных лекарственных препаратов</t>
  </si>
  <si>
    <t>Обслужено 10168 рецептов</t>
  </si>
  <si>
    <t>Количество человек, обеспеченных наркотическими лекарственными препаратами - 1129.</t>
  </si>
  <si>
    <t>Обслужено 120239 рецепта</t>
  </si>
  <si>
    <t>Обслужено 180359 рецепта</t>
  </si>
  <si>
    <t>Закуплены препараты по 8 МНН</t>
  </si>
  <si>
    <t>Обеспечено лекарственными препаратами 15618 чел.</t>
  </si>
  <si>
    <t>Количество Выплат- 14791</t>
  </si>
  <si>
    <t>Приобретены лек.препараты по 7 МНН и набор реагентов для ПЦР-анализов</t>
  </si>
  <si>
    <t>Закуплены тест-системы</t>
  </si>
  <si>
    <t>Выплаты осуществлены 18 медицинским работникам</t>
  </si>
  <si>
    <t>Компенсация выплачена 86 чел.</t>
  </si>
  <si>
    <r>
      <rPr>
        <b/>
        <sz val="14"/>
        <rFont val="Arial Cyr"/>
        <charset val="204"/>
      </rPr>
      <t>Мероприятие невыполнено.</t>
    </r>
    <r>
      <rPr>
        <sz val="14"/>
        <rFont val="Arial Cyr"/>
        <charset val="204"/>
      </rPr>
      <t>1. Влияние пандемии
COVID-19 на трудовую
миграцию и кадровые про-
цессы; 2. Внесение в 2020
году изменений в
нормативные правовые
акты, регу-лирующие
вопросы предоставления
выплат, существенным
образом сокративших
перечень должностей,
включаемых в
Программные реестр
должностей, что
уменьшает возможности
регионов по привлечению
специалистов в рамках
Про-граммы. В настоящее
время не могут
участвовать в программе
медицинские работники
медицинских организаций,
не оказывающих
первичную медицинскую
помощь и (или) скорую
медицинскую помощь. 3.
Из числа потенциальных
получателей выплат в 2020
году исключены
744
Сформировано в подсистеме бюджетного планирования государственной интегрированной информационной системы
управления общественными финансами «Электронный бюджет»
Страница 4 из 4 страниц
1 2 3 4 5 6 7 8
медицинские работники,
прибывшие на работу в
подразделения,
расположенные в г.
Мурино, т.к. население
города в 2020 году
превысило 50 тыс.
человек.</t>
    </r>
  </si>
  <si>
    <t>Лечение в условиях санатория 537 взрослых</t>
  </si>
  <si>
    <t xml:space="preserve">Мероприятие невыполнено. Было заключено доп соглашения по снижению планового значения. План-559
</t>
  </si>
  <si>
    <t>Осуществлено 25326 выплат</t>
  </si>
  <si>
    <t>Осуществлено 43517 выплат</t>
  </si>
  <si>
    <t>Приобретены машины скорой помощи,рентгены, УЗИ, ИВЛ, мониторные стнации, инфузионные станции, увлажнители кислорода, кровати, аспираторы</t>
  </si>
  <si>
    <t>Приобретено 14 ед. сантранспорта</t>
  </si>
  <si>
    <t>Доля лиц, зараженных ВИЧ, состоящих под наблюдением от подлежащих - 83,5 процентов; доля лиц с ВИЧ-инфекцией, охваченных антиретровирусной терапией  от состоящих под наблюдением - 75,7 процента</t>
  </si>
  <si>
    <t>Охват тестированием на ВИЧ 21,8 % населения области, Обследованы на иммунный статус и вирусную нагрузку ВИЧ 97,5 и 96,4% ВИЧ-инфицированных лиц, состоящих под диспансерным наблюдением.</t>
  </si>
  <si>
    <t>Закуплены расходные материалы для лабарраторий, закуплены СИЗы в ГБУЗ Центр СПИД, ГКУЗ ЛОПТД</t>
  </si>
  <si>
    <t>Предоставление межбюджетных трансфертов, передаваемых из областного бюджета Ленинградской области бюджету Территориального фонда обязательного медицинского страхования  на дополнительное финансовое обеспечение медицинских организаций в условиях чрезвычайной ситуации и (или) привозникновении угрозы распространения заболеваний, представляющих опасность для окружающих - 100%</t>
  </si>
  <si>
    <t>Оказание услуг отеля со скидкой 857 жителям Ленинградской области</t>
  </si>
  <si>
    <t>Развитие экспорта медицинских услуг</t>
  </si>
  <si>
    <t>Мероприятие выполнено.</t>
  </si>
  <si>
    <t xml:space="preserve">Обеспечение медицинских организаций системы здравоохранения квалифицированными кадрами
</t>
  </si>
  <si>
    <t>Выполнено 308 вылетов санитарной авиации, эвакуировано 304 человека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</si>
  <si>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технологий, составило 11794 человека; Обеспеченность врачами, работающими в государственных и мунципальных медицинских организациях ( чел. на 10 тыс. населения) - 32,2 чел.; Обеспеченность средними медицинскими работниками, работающими в государственных и мунципальных медицинских организациях ( чел. на 10 тыс. населения) - 66,5 чел.; Обеспеченность населения врачами, оказазывающими медицинскую помощ в амбулаторных условиях (чел. на 10 тыс. населения) - 17,2 чел.   </t>
  </si>
  <si>
    <t>пролечено 19741  иностранный гражданин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</si>
</sst>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109">
    <xf numFmtId="0" fontId="0" fillId="0" borderId="0" xfId="0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0" xfId="36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  <xf numFmtId="0" fontId="26" fillId="0" borderId="10" xfId="36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0" xfId="0" applyFill="1" applyBorder="1"/>
    <xf numFmtId="49" fontId="26" fillId="0" borderId="10" xfId="36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0" xfId="0" applyFont="1" applyFill="1" applyBorder="1"/>
    <xf numFmtId="0" fontId="28" fillId="0" borderId="10" xfId="0" applyFont="1" applyFill="1" applyBorder="1"/>
    <xf numFmtId="0" fontId="18" fillId="0" borderId="0" xfId="0" applyFont="1" applyFill="1"/>
    <xf numFmtId="0" fontId="28" fillId="0" borderId="0" xfId="0" applyFont="1" applyFill="1"/>
    <xf numFmtId="164" fontId="27" fillId="0" borderId="0" xfId="36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/>
    </xf>
    <xf numFmtId="164" fontId="18" fillId="0" borderId="0" xfId="36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" fillId="0" borderId="0" xfId="0" applyFont="1" applyFill="1"/>
    <xf numFmtId="0" fontId="20" fillId="0" borderId="0" xfId="0" applyFont="1" applyFill="1"/>
    <xf numFmtId="0" fontId="0" fillId="0" borderId="0" xfId="0" applyFill="1"/>
    <xf numFmtId="4" fontId="18" fillId="0" borderId="0" xfId="0" applyNumberFormat="1" applyFont="1" applyFill="1" applyBorder="1" applyAlignment="1">
      <alignment horizontal="center"/>
    </xf>
    <xf numFmtId="0" fontId="32" fillId="0" borderId="0" xfId="0" applyFont="1" applyFill="1"/>
    <xf numFmtId="0" fontId="1" fillId="0" borderId="0" xfId="0" applyFont="1"/>
    <xf numFmtId="0" fontId="20" fillId="0" borderId="0" xfId="0" applyFont="1"/>
    <xf numFmtId="0" fontId="32" fillId="0" borderId="0" xfId="0" applyFont="1"/>
    <xf numFmtId="2" fontId="25" fillId="0" borderId="10" xfId="36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/>
    <xf numFmtId="4" fontId="0" fillId="0" borderId="0" xfId="0" applyNumberFormat="1"/>
    <xf numFmtId="4" fontId="0" fillId="0" borderId="0" xfId="0" applyNumberFormat="1" applyBorder="1"/>
    <xf numFmtId="4" fontId="33" fillId="0" borderId="0" xfId="0" applyNumberFormat="1" applyFont="1" applyFill="1" applyBorder="1"/>
    <xf numFmtId="0" fontId="25" fillId="0" borderId="10" xfId="36" applyFont="1" applyFill="1" applyBorder="1" applyAlignment="1">
      <alignment horizontal="right" vertical="center" wrapText="1"/>
    </xf>
    <xf numFmtId="0" fontId="27" fillId="0" borderId="10" xfId="36" applyFont="1" applyFill="1" applyBorder="1" applyAlignment="1">
      <alignment horizontal="left" vertical="top" wrapText="1"/>
    </xf>
    <xf numFmtId="0" fontId="27" fillId="0" borderId="11" xfId="36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36" applyFont="1" applyFill="1" applyBorder="1" applyAlignment="1">
      <alignment horizontal="left" vertical="center" wrapText="1"/>
    </xf>
    <xf numFmtId="0" fontId="32" fillId="0" borderId="0" xfId="0" applyFont="1" applyBorder="1"/>
    <xf numFmtId="0" fontId="32" fillId="0" borderId="0" xfId="0" applyFont="1" applyFill="1" applyBorder="1"/>
    <xf numFmtId="0" fontId="34" fillId="0" borderId="10" xfId="36" applyFont="1" applyFill="1" applyBorder="1" applyAlignment="1">
      <alignment horizontal="center" vertical="center" wrapText="1"/>
    </xf>
    <xf numFmtId="0" fontId="35" fillId="0" borderId="10" xfId="36" applyFont="1" applyFill="1" applyBorder="1" applyAlignment="1">
      <alignment horizontal="right" vertical="center" wrapText="1"/>
    </xf>
    <xf numFmtId="0" fontId="36" fillId="0" borderId="10" xfId="36" applyFont="1" applyFill="1" applyBorder="1" applyAlignment="1">
      <alignment horizontal="right" vertical="center" wrapText="1"/>
    </xf>
    <xf numFmtId="0" fontId="37" fillId="0" borderId="11" xfId="36" applyFont="1" applyFill="1" applyBorder="1" applyAlignment="1">
      <alignment horizontal="left" vertical="top" wrapText="1"/>
    </xf>
    <xf numFmtId="0" fontId="38" fillId="0" borderId="10" xfId="0" applyFont="1" applyFill="1" applyBorder="1" applyAlignment="1">
      <alignment horizontal="center" vertical="center" wrapText="1"/>
    </xf>
    <xf numFmtId="0" fontId="37" fillId="0" borderId="10" xfId="36" applyFont="1" applyFill="1" applyBorder="1" applyAlignment="1">
      <alignment horizontal="left" vertical="top" wrapText="1"/>
    </xf>
    <xf numFmtId="4" fontId="32" fillId="0" borderId="0" xfId="0" applyNumberFormat="1" applyFont="1" applyBorder="1"/>
    <xf numFmtId="4" fontId="0" fillId="0" borderId="10" xfId="0" applyNumberFormat="1" applyBorder="1"/>
    <xf numFmtId="165" fontId="27" fillId="0" borderId="10" xfId="36" applyNumberFormat="1" applyFont="1" applyFill="1" applyBorder="1" applyAlignment="1">
      <alignment horizontal="center" vertical="center"/>
    </xf>
    <xf numFmtId="165" fontId="33" fillId="0" borderId="10" xfId="0" applyNumberFormat="1" applyFont="1" applyFill="1" applyBorder="1"/>
    <xf numFmtId="165" fontId="28" fillId="0" borderId="10" xfId="36" applyNumberFormat="1" applyFont="1" applyFill="1" applyBorder="1" applyAlignment="1">
      <alignment horizontal="center" vertical="center"/>
    </xf>
    <xf numFmtId="165" fontId="27" fillId="0" borderId="10" xfId="43" applyNumberFormat="1" applyFont="1" applyFill="1" applyBorder="1" applyAlignment="1">
      <alignment horizontal="center" vertical="center" wrapText="1"/>
    </xf>
    <xf numFmtId="165" fontId="27" fillId="0" borderId="10" xfId="42" applyNumberFormat="1" applyFont="1" applyFill="1" applyBorder="1" applyAlignment="1" applyProtection="1">
      <alignment horizontal="center" vertical="center" wrapText="1"/>
    </xf>
    <xf numFmtId="165" fontId="28" fillId="0" borderId="10" xfId="43" applyNumberFormat="1" applyFont="1" applyFill="1" applyBorder="1" applyAlignment="1">
      <alignment horizontal="center" vertical="center" wrapText="1"/>
    </xf>
    <xf numFmtId="165" fontId="25" fillId="0" borderId="10" xfId="36" applyNumberFormat="1" applyFont="1" applyFill="1" applyBorder="1" applyAlignment="1">
      <alignment horizontal="center" vertical="center" wrapText="1"/>
    </xf>
    <xf numFmtId="165" fontId="27" fillId="0" borderId="10" xfId="36" applyNumberFormat="1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/>
    </xf>
    <xf numFmtId="165" fontId="37" fillId="0" borderId="10" xfId="36" applyNumberFormat="1" applyFont="1" applyFill="1" applyBorder="1" applyAlignment="1">
      <alignment horizontal="center" vertical="center" wrapText="1"/>
    </xf>
    <xf numFmtId="165" fontId="36" fillId="0" borderId="10" xfId="36" applyNumberFormat="1" applyFont="1" applyFill="1" applyBorder="1" applyAlignment="1">
      <alignment horizontal="center" vertical="center" wrapText="1"/>
    </xf>
    <xf numFmtId="165" fontId="39" fillId="0" borderId="10" xfId="0" applyNumberFormat="1" applyFont="1" applyFill="1" applyBorder="1" applyAlignment="1">
      <alignment horizontal="center" vertical="center"/>
    </xf>
    <xf numFmtId="165" fontId="40" fillId="0" borderId="10" xfId="36" applyNumberFormat="1" applyFont="1" applyFill="1" applyBorder="1" applyAlignment="1">
      <alignment horizontal="center" vertical="center" wrapText="1"/>
    </xf>
    <xf numFmtId="165" fontId="40" fillId="0" borderId="10" xfId="36" applyNumberFormat="1" applyFont="1" applyFill="1" applyBorder="1" applyAlignment="1">
      <alignment horizontal="center" vertical="center"/>
    </xf>
    <xf numFmtId="165" fontId="0" fillId="0" borderId="10" xfId="0" applyNumberFormat="1" applyFill="1" applyBorder="1"/>
    <xf numFmtId="4" fontId="0" fillId="0" borderId="0" xfId="0" applyNumberFormat="1" applyFill="1" applyBorder="1"/>
    <xf numFmtId="4" fontId="0" fillId="0" borderId="0" xfId="0" applyNumberFormat="1" applyFill="1"/>
    <xf numFmtId="0" fontId="22" fillId="0" borderId="10" xfId="0" applyFont="1" applyBorder="1" applyAlignment="1">
      <alignment horizontal="center" vertical="center"/>
    </xf>
    <xf numFmtId="4" fontId="33" fillId="24" borderId="10" xfId="0" applyNumberFormat="1" applyFont="1" applyFill="1" applyBorder="1"/>
    <xf numFmtId="4" fontId="33" fillId="0" borderId="10" xfId="0" applyNumberFormat="1" applyFont="1" applyFill="1" applyBorder="1"/>
    <xf numFmtId="4" fontId="33" fillId="0" borderId="10" xfId="0" applyNumberFormat="1" applyFont="1" applyFill="1" applyBorder="1" applyAlignment="1">
      <alignment wrapText="1"/>
    </xf>
    <xf numFmtId="4" fontId="33" fillId="0" borderId="10" xfId="0" applyNumberFormat="1" applyFont="1" applyFill="1" applyBorder="1" applyAlignment="1">
      <alignment vertical="top" wrapText="1"/>
    </xf>
    <xf numFmtId="4" fontId="41" fillId="0" borderId="10" xfId="0" applyNumberFormat="1" applyFont="1" applyFill="1" applyBorder="1" applyAlignment="1">
      <alignment horizontal="center" vertical="top" wrapText="1"/>
    </xf>
    <xf numFmtId="4" fontId="42" fillId="0" borderId="10" xfId="0" applyNumberFormat="1" applyFont="1" applyFill="1" applyBorder="1" applyAlignment="1">
      <alignment horizontal="center" vertical="top" wrapText="1"/>
    </xf>
    <xf numFmtId="4" fontId="33" fillId="24" borderId="10" xfId="0" applyNumberFormat="1" applyFont="1" applyFill="1" applyBorder="1" applyAlignment="1">
      <alignment wrapText="1"/>
    </xf>
    <xf numFmtId="4" fontId="43" fillId="0" borderId="10" xfId="0" applyNumberFormat="1" applyFont="1" applyFill="1" applyBorder="1" applyAlignment="1">
      <alignment horizontal="center" vertical="top" wrapText="1"/>
    </xf>
    <xf numFmtId="0" fontId="43" fillId="0" borderId="0" xfId="0" applyFont="1" applyAlignment="1">
      <alignment wrapText="1"/>
    </xf>
    <xf numFmtId="0" fontId="21" fillId="0" borderId="0" xfId="0" applyFont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right"/>
    </xf>
    <xf numFmtId="0" fontId="25" fillId="0" borderId="10" xfId="36" applyFont="1" applyFill="1" applyBorder="1" applyAlignment="1">
      <alignment horizontal="right" vertical="center" wrapText="1"/>
    </xf>
    <xf numFmtId="0" fontId="25" fillId="0" borderId="15" xfId="36" applyFont="1" applyFill="1" applyBorder="1" applyAlignment="1">
      <alignment horizontal="center" vertical="center" wrapText="1"/>
    </xf>
    <xf numFmtId="0" fontId="25" fillId="0" borderId="16" xfId="36" applyFont="1" applyFill="1" applyBorder="1" applyAlignment="1">
      <alignment horizontal="center" vertical="center" wrapText="1"/>
    </xf>
    <xf numFmtId="0" fontId="25" fillId="0" borderId="11" xfId="36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31" fillId="0" borderId="15" xfId="36" applyFont="1" applyFill="1" applyBorder="1" applyAlignment="1">
      <alignment horizontal="right" vertical="center" wrapText="1"/>
    </xf>
    <xf numFmtId="0" fontId="31" fillId="0" borderId="11" xfId="36" applyFont="1" applyFill="1" applyBorder="1" applyAlignment="1">
      <alignment horizontal="right" vertical="center" wrapText="1"/>
    </xf>
    <xf numFmtId="49" fontId="25" fillId="0" borderId="15" xfId="36" applyNumberFormat="1" applyFont="1" applyFill="1" applyBorder="1" applyAlignment="1">
      <alignment horizontal="center" vertical="center" wrapText="1"/>
    </xf>
    <xf numFmtId="49" fontId="25" fillId="0" borderId="16" xfId="36" applyNumberFormat="1" applyFont="1" applyFill="1" applyBorder="1" applyAlignment="1">
      <alignment horizontal="center" vertical="center" wrapText="1"/>
    </xf>
    <xf numFmtId="49" fontId="25" fillId="0" borderId="11" xfId="36" applyNumberFormat="1" applyFont="1" applyFill="1" applyBorder="1" applyAlignment="1">
      <alignment horizontal="center" vertical="center" wrapText="1"/>
    </xf>
    <xf numFmtId="49" fontId="25" fillId="0" borderId="15" xfId="36" applyNumberFormat="1" applyFont="1" applyFill="1" applyBorder="1" applyAlignment="1">
      <alignment horizontal="right" vertical="center" wrapText="1"/>
    </xf>
    <xf numFmtId="49" fontId="25" fillId="0" borderId="11" xfId="36" applyNumberFormat="1" applyFont="1" applyFill="1" applyBorder="1" applyAlignment="1">
      <alignment horizontal="right" vertical="center" wrapText="1"/>
    </xf>
    <xf numFmtId="0" fontId="25" fillId="0" borderId="15" xfId="36" applyFont="1" applyFill="1" applyBorder="1" applyAlignment="1">
      <alignment horizontal="right" vertical="center" wrapText="1"/>
    </xf>
    <xf numFmtId="0" fontId="25" fillId="0" borderId="11" xfId="36" applyFont="1" applyFill="1" applyBorder="1" applyAlignment="1">
      <alignment horizontal="righ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3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Финансовый 4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303"/>
  <sheetViews>
    <sheetView tabSelected="1" topLeftCell="A40" zoomScale="60" zoomScaleNormal="60" zoomScalePageLayoutView="60" workbookViewId="0">
      <selection activeCell="B51" sqref="B51"/>
    </sheetView>
  </sheetViews>
  <sheetFormatPr defaultRowHeight="15" x14ac:dyDescent="0.2"/>
  <cols>
    <col min="1" max="1" width="19.5703125" style="24" bestFit="1" customWidth="1"/>
    <col min="2" max="2" width="55.5703125" style="29" customWidth="1"/>
    <col min="3" max="3" width="17.28515625" style="30" customWidth="1"/>
    <col min="4" max="4" width="21.28515625" style="31" bestFit="1" customWidth="1"/>
    <col min="5" max="5" width="17.5703125" style="28" customWidth="1"/>
    <col min="6" max="6" width="17.140625" customWidth="1"/>
    <col min="7" max="7" width="18.42578125" bestFit="1" customWidth="1"/>
    <col min="8" max="8" width="20" style="31" customWidth="1"/>
    <col min="9" max="9" width="18" style="28" bestFit="1" customWidth="1"/>
    <col min="10" max="10" width="20.85546875" customWidth="1"/>
    <col min="11" max="11" width="17.85546875" customWidth="1"/>
    <col min="12" max="12" width="20.85546875" style="31" bestFit="1" customWidth="1"/>
    <col min="13" max="13" width="22.7109375" style="28" customWidth="1"/>
    <col min="14" max="14" width="23.42578125" customWidth="1"/>
    <col min="15" max="15" width="16.140625" customWidth="1"/>
    <col min="16" max="16" width="21.42578125" style="34" customWidth="1"/>
    <col min="17" max="17" width="49.85546875" style="34" customWidth="1"/>
    <col min="18" max="18" width="48.85546875" style="34" customWidth="1"/>
    <col min="19" max="19" width="10.85546875" bestFit="1" customWidth="1"/>
    <col min="20" max="20" width="19.5703125" customWidth="1"/>
  </cols>
  <sheetData>
    <row r="1" spans="1:165" ht="18.75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5" ht="18.75" x14ac:dyDescent="0.3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5" ht="18.75" x14ac:dyDescent="0.3">
      <c r="A3" s="86" t="s">
        <v>134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5" ht="12.75" x14ac:dyDescent="0.2">
      <c r="A4" s="80" t="s">
        <v>2</v>
      </c>
      <c r="B4" s="81" t="s">
        <v>3</v>
      </c>
      <c r="C4" s="87" t="s">
        <v>4</v>
      </c>
      <c r="D4" s="83" t="s">
        <v>5</v>
      </c>
      <c r="E4" s="84"/>
      <c r="F4" s="84"/>
      <c r="G4" s="85"/>
      <c r="H4" s="83" t="s">
        <v>6</v>
      </c>
      <c r="I4" s="84"/>
      <c r="J4" s="84"/>
      <c r="K4" s="85"/>
      <c r="L4" s="83" t="s">
        <v>7</v>
      </c>
      <c r="M4" s="84"/>
      <c r="N4" s="84"/>
      <c r="O4" s="85"/>
      <c r="P4" s="89" t="s">
        <v>136</v>
      </c>
      <c r="Q4" s="89" t="s">
        <v>145</v>
      </c>
      <c r="R4" s="89" t="s">
        <v>146</v>
      </c>
    </row>
    <row r="5" spans="1:165" ht="12.75" x14ac:dyDescent="0.2">
      <c r="A5" s="80"/>
      <c r="B5" s="82"/>
      <c r="C5" s="88"/>
      <c r="D5" s="82" t="s">
        <v>8</v>
      </c>
      <c r="E5" s="82"/>
      <c r="F5" s="82"/>
      <c r="G5" s="82"/>
      <c r="H5" s="82" t="s">
        <v>9</v>
      </c>
      <c r="I5" s="82"/>
      <c r="J5" s="82"/>
      <c r="K5" s="82"/>
      <c r="L5" s="82" t="s">
        <v>9</v>
      </c>
      <c r="M5" s="82"/>
      <c r="N5" s="82"/>
      <c r="O5" s="82"/>
      <c r="P5" s="90"/>
      <c r="Q5" s="90"/>
      <c r="R5" s="90"/>
    </row>
    <row r="6" spans="1:165" ht="25.5" x14ac:dyDescent="0.2">
      <c r="A6" s="80"/>
      <c r="B6" s="82"/>
      <c r="C6" s="88"/>
      <c r="D6" s="2" t="s">
        <v>10</v>
      </c>
      <c r="E6" s="2" t="s">
        <v>11</v>
      </c>
      <c r="F6" s="2" t="s">
        <v>12</v>
      </c>
      <c r="G6" s="2" t="s">
        <v>13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13</v>
      </c>
      <c r="P6" s="91"/>
      <c r="Q6" s="91"/>
      <c r="R6" s="91"/>
    </row>
    <row r="7" spans="1:165" x14ac:dyDescent="0.2">
      <c r="A7" s="1">
        <v>1</v>
      </c>
      <c r="B7" s="3">
        <v>2</v>
      </c>
      <c r="C7" s="1">
        <v>3</v>
      </c>
      <c r="D7" s="1">
        <v>6</v>
      </c>
      <c r="E7" s="1">
        <v>7</v>
      </c>
      <c r="F7" s="1">
        <v>8</v>
      </c>
      <c r="G7" s="3">
        <v>9</v>
      </c>
      <c r="H7" s="4">
        <v>10</v>
      </c>
      <c r="I7" s="5">
        <v>11</v>
      </c>
      <c r="J7" s="3">
        <v>12</v>
      </c>
      <c r="K7" s="1">
        <v>13</v>
      </c>
      <c r="L7" s="5">
        <v>14</v>
      </c>
      <c r="M7" s="4">
        <v>15</v>
      </c>
      <c r="N7" s="1">
        <v>16</v>
      </c>
      <c r="O7" s="3">
        <v>17</v>
      </c>
      <c r="P7" s="3">
        <v>18</v>
      </c>
      <c r="Q7" s="69">
        <v>19</v>
      </c>
      <c r="R7" s="69">
        <v>20</v>
      </c>
    </row>
    <row r="8" spans="1:165" ht="15.75" x14ac:dyDescent="0.2">
      <c r="A8" s="97" t="s">
        <v>62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9"/>
      <c r="P8" s="51"/>
      <c r="Q8" s="51"/>
      <c r="R8" s="51"/>
    </row>
    <row r="9" spans="1:165" s="9" customFormat="1" ht="94.5" x14ac:dyDescent="0.25">
      <c r="A9" s="6" t="s">
        <v>19</v>
      </c>
      <c r="B9" s="38" t="s">
        <v>63</v>
      </c>
      <c r="C9" s="7" t="s">
        <v>14</v>
      </c>
      <c r="D9" s="52">
        <f>SUM(D10:D17)</f>
        <v>330473.09999999998</v>
      </c>
      <c r="E9" s="52">
        <f>E10+E11+E12+E13+E14+E15+E18</f>
        <v>1347206.8</v>
      </c>
      <c r="F9" s="52">
        <f t="shared" ref="F9:O9" si="0">F10+F11</f>
        <v>0</v>
      </c>
      <c r="G9" s="52">
        <f t="shared" si="0"/>
        <v>0</v>
      </c>
      <c r="H9" s="52">
        <f>SUM(H10:H18)</f>
        <v>352506.92</v>
      </c>
      <c r="I9" s="52">
        <f>SUM(I10:I18)</f>
        <v>1354562.4200000002</v>
      </c>
      <c r="J9" s="52">
        <f t="shared" si="0"/>
        <v>0</v>
      </c>
      <c r="K9" s="52">
        <f t="shared" si="0"/>
        <v>0</v>
      </c>
      <c r="L9" s="52">
        <f>L10+L11+L13+L16+L15+L17+L18</f>
        <v>352500.76999999996</v>
      </c>
      <c r="M9" s="52">
        <f>M10+M11+M12+M13+M14+M15</f>
        <v>1253535.67</v>
      </c>
      <c r="N9" s="52">
        <f>N10+N11</f>
        <v>0</v>
      </c>
      <c r="O9" s="52">
        <f t="shared" si="0"/>
        <v>0</v>
      </c>
      <c r="P9" s="53">
        <f>SUM(L9:M9)/SUM(D9:E9)*100</f>
        <v>95.729610875113906</v>
      </c>
      <c r="Q9" s="70"/>
      <c r="R9" s="71"/>
      <c r="S9" s="42"/>
      <c r="T9" s="42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</row>
    <row r="10" spans="1:165" s="9" customFormat="1" ht="75" x14ac:dyDescent="0.25">
      <c r="A10" s="6"/>
      <c r="B10" s="38" t="s">
        <v>20</v>
      </c>
      <c r="C10" s="7" t="s">
        <v>14</v>
      </c>
      <c r="D10" s="52"/>
      <c r="E10" s="52">
        <v>414918.5</v>
      </c>
      <c r="F10" s="52"/>
      <c r="G10" s="54"/>
      <c r="H10" s="55"/>
      <c r="I10" s="55">
        <v>414294.9</v>
      </c>
      <c r="J10" s="57"/>
      <c r="K10" s="57"/>
      <c r="L10" s="55"/>
      <c r="M10" s="55">
        <v>414294.89</v>
      </c>
      <c r="N10" s="52"/>
      <c r="O10" s="57"/>
      <c r="P10" s="53">
        <f t="shared" ref="P10:P72" si="1">SUM(L10:M10)/SUM(D10:E10)*100</f>
        <v>99.849703013965396</v>
      </c>
      <c r="Q10" s="74" t="s">
        <v>148</v>
      </c>
      <c r="R10" s="74" t="s">
        <v>149</v>
      </c>
      <c r="S10" s="42"/>
      <c r="T10" s="4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</row>
    <row r="11" spans="1:165" s="9" customFormat="1" ht="131.25" x14ac:dyDescent="0.25">
      <c r="A11" s="6"/>
      <c r="B11" s="38" t="s">
        <v>21</v>
      </c>
      <c r="C11" s="7" t="s">
        <v>14</v>
      </c>
      <c r="D11" s="52"/>
      <c r="E11" s="52">
        <v>496526</v>
      </c>
      <c r="F11" s="52"/>
      <c r="G11" s="52"/>
      <c r="H11" s="52"/>
      <c r="I11" s="55">
        <v>496526</v>
      </c>
      <c r="J11" s="52"/>
      <c r="K11" s="52"/>
      <c r="L11" s="52"/>
      <c r="M11" s="55">
        <v>437382</v>
      </c>
      <c r="N11" s="52"/>
      <c r="O11" s="52"/>
      <c r="P11" s="53">
        <f t="shared" si="1"/>
        <v>88.088438470492974</v>
      </c>
      <c r="Q11" s="74" t="s">
        <v>150</v>
      </c>
      <c r="R11" s="74" t="s">
        <v>147</v>
      </c>
      <c r="S11" s="42"/>
      <c r="T11" s="42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</row>
    <row r="12" spans="1:165" s="9" customFormat="1" ht="204.75" x14ac:dyDescent="0.25">
      <c r="A12" s="6"/>
      <c r="B12" s="38" t="s">
        <v>120</v>
      </c>
      <c r="C12" s="7" t="s">
        <v>14</v>
      </c>
      <c r="D12" s="52"/>
      <c r="E12" s="52">
        <v>200</v>
      </c>
      <c r="F12" s="52"/>
      <c r="G12" s="52"/>
      <c r="H12" s="52"/>
      <c r="I12" s="55">
        <v>96.6</v>
      </c>
      <c r="J12" s="52"/>
      <c r="K12" s="52"/>
      <c r="L12" s="52"/>
      <c r="M12" s="55">
        <v>96.6</v>
      </c>
      <c r="N12" s="52"/>
      <c r="O12" s="52"/>
      <c r="P12" s="53">
        <f t="shared" si="1"/>
        <v>48.3</v>
      </c>
      <c r="Q12" s="74" t="s">
        <v>193</v>
      </c>
      <c r="R12" s="74" t="s">
        <v>194</v>
      </c>
      <c r="S12" s="42"/>
      <c r="T12" s="42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</row>
    <row r="13" spans="1:165" s="9" customFormat="1" ht="94.5" x14ac:dyDescent="0.25">
      <c r="A13" s="44"/>
      <c r="B13" s="38" t="s">
        <v>126</v>
      </c>
      <c r="C13" s="7" t="s">
        <v>14</v>
      </c>
      <c r="D13" s="59">
        <v>294716.5</v>
      </c>
      <c r="E13" s="59">
        <v>384241.2</v>
      </c>
      <c r="F13" s="54"/>
      <c r="G13" s="54"/>
      <c r="H13" s="55">
        <v>299044.42</v>
      </c>
      <c r="I13" s="55">
        <v>384906.07</v>
      </c>
      <c r="J13" s="57"/>
      <c r="K13" s="57"/>
      <c r="L13" s="55">
        <v>299044.42</v>
      </c>
      <c r="M13" s="55">
        <v>378820.94</v>
      </c>
      <c r="N13" s="55"/>
      <c r="O13" s="57"/>
      <c r="P13" s="53">
        <f t="shared" si="1"/>
        <v>99.839115161371623</v>
      </c>
      <c r="Q13" s="74" t="s">
        <v>220</v>
      </c>
      <c r="R13" s="72" t="s">
        <v>149</v>
      </c>
      <c r="S13" s="42"/>
      <c r="T13" s="42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</row>
    <row r="14" spans="1:165" s="9" customFormat="1" ht="94.5" x14ac:dyDescent="0.25">
      <c r="A14" s="44"/>
      <c r="B14" s="38" t="s">
        <v>137</v>
      </c>
      <c r="C14" s="7" t="s">
        <v>14</v>
      </c>
      <c r="D14" s="59"/>
      <c r="E14" s="59">
        <v>19060.599999999999</v>
      </c>
      <c r="F14" s="54"/>
      <c r="G14" s="54"/>
      <c r="H14" s="55"/>
      <c r="I14" s="55">
        <f>21584.8-6.1</f>
        <v>21578.7</v>
      </c>
      <c r="J14" s="57"/>
      <c r="K14" s="55"/>
      <c r="L14" s="55"/>
      <c r="M14" s="55">
        <v>20143.89</v>
      </c>
      <c r="N14" s="57"/>
      <c r="O14" s="55"/>
      <c r="P14" s="53">
        <f t="shared" si="1"/>
        <v>105.68339926340199</v>
      </c>
      <c r="Q14" s="74"/>
      <c r="R14" s="72" t="s">
        <v>149</v>
      </c>
      <c r="S14" s="42"/>
      <c r="T14" s="42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</row>
    <row r="15" spans="1:165" s="9" customFormat="1" ht="47.25" x14ac:dyDescent="0.25">
      <c r="A15" s="44"/>
      <c r="B15" s="38" t="s">
        <v>131</v>
      </c>
      <c r="C15" s="7" t="s">
        <v>14</v>
      </c>
      <c r="D15" s="59"/>
      <c r="E15" s="59">
        <v>2797.3</v>
      </c>
      <c r="F15" s="54"/>
      <c r="G15" s="54"/>
      <c r="H15" s="55"/>
      <c r="I15" s="55">
        <v>2797.35</v>
      </c>
      <c r="J15" s="57"/>
      <c r="K15" s="55"/>
      <c r="L15" s="55"/>
      <c r="M15" s="55">
        <v>2797.35</v>
      </c>
      <c r="N15" s="57"/>
      <c r="O15" s="55"/>
      <c r="P15" s="53">
        <f t="shared" si="1"/>
        <v>100.00178743788652</v>
      </c>
      <c r="Q15" s="74" t="s">
        <v>210</v>
      </c>
      <c r="R15" s="72" t="s">
        <v>149</v>
      </c>
      <c r="S15" s="42"/>
      <c r="T15" s="42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</row>
    <row r="16" spans="1:165" s="9" customFormat="1" ht="204.75" x14ac:dyDescent="0.25">
      <c r="A16" s="44"/>
      <c r="B16" s="38" t="s">
        <v>132</v>
      </c>
      <c r="C16" s="7" t="s">
        <v>14</v>
      </c>
      <c r="D16" s="59">
        <v>10006.6</v>
      </c>
      <c r="E16" s="59">
        <v>0</v>
      </c>
      <c r="F16" s="54"/>
      <c r="G16" s="54"/>
      <c r="H16" s="55">
        <v>29206.6</v>
      </c>
      <c r="I16" s="59"/>
      <c r="J16" s="57"/>
      <c r="K16" s="55"/>
      <c r="L16" s="55">
        <v>29206.6</v>
      </c>
      <c r="M16" s="55"/>
      <c r="N16" s="57"/>
      <c r="O16" s="55"/>
      <c r="P16" s="53">
        <f t="shared" si="1"/>
        <v>291.87336358003716</v>
      </c>
      <c r="Q16" s="74"/>
      <c r="R16" s="72" t="s">
        <v>149</v>
      </c>
      <c r="S16" s="42"/>
      <c r="T16" s="42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</row>
    <row r="17" spans="1:165" s="9" customFormat="1" ht="157.5" x14ac:dyDescent="0.25">
      <c r="A17" s="44"/>
      <c r="B17" s="38" t="s">
        <v>135</v>
      </c>
      <c r="C17" s="7" t="s">
        <v>14</v>
      </c>
      <c r="D17" s="59">
        <v>25750</v>
      </c>
      <c r="E17" s="59"/>
      <c r="F17" s="54"/>
      <c r="G17" s="54"/>
      <c r="H17" s="55">
        <f>24249.8+6.1</f>
        <v>24255.899999999998</v>
      </c>
      <c r="I17" s="59"/>
      <c r="J17" s="57"/>
      <c r="K17" s="55"/>
      <c r="L17" s="55">
        <v>24249.75</v>
      </c>
      <c r="M17" s="55"/>
      <c r="N17" s="57"/>
      <c r="O17" s="55"/>
      <c r="P17" s="53">
        <f t="shared" si="1"/>
        <v>94.173786407766997</v>
      </c>
      <c r="Q17" s="71"/>
      <c r="R17" s="72" t="s">
        <v>149</v>
      </c>
      <c r="S17" s="42"/>
      <c r="T17" s="42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</row>
    <row r="18" spans="1:165" s="9" customFormat="1" ht="54" x14ac:dyDescent="0.25">
      <c r="A18" s="44"/>
      <c r="B18" s="38" t="s">
        <v>124</v>
      </c>
      <c r="C18" s="7" t="s">
        <v>14</v>
      </c>
      <c r="D18" s="59"/>
      <c r="E18" s="59">
        <v>29463.200000000001</v>
      </c>
      <c r="F18" s="54"/>
      <c r="G18" s="54"/>
      <c r="H18" s="55"/>
      <c r="I18" s="55">
        <v>34362.800000000003</v>
      </c>
      <c r="J18" s="57"/>
      <c r="K18" s="55"/>
      <c r="L18" s="55"/>
      <c r="M18" s="55">
        <v>34362.800000000003</v>
      </c>
      <c r="N18" s="57"/>
      <c r="O18" s="55"/>
      <c r="P18" s="53">
        <f t="shared" si="1"/>
        <v>116.62955822856989</v>
      </c>
      <c r="Q18" s="75" t="s">
        <v>226</v>
      </c>
      <c r="R18" s="72" t="s">
        <v>149</v>
      </c>
      <c r="S18" s="42"/>
      <c r="T18" s="42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</row>
    <row r="19" spans="1:165" s="12" customFormat="1" ht="31.5" x14ac:dyDescent="0.25">
      <c r="A19" s="6" t="s">
        <v>19</v>
      </c>
      <c r="B19" s="38" t="s">
        <v>23</v>
      </c>
      <c r="C19" s="7" t="s">
        <v>14</v>
      </c>
      <c r="D19" s="52">
        <f>SUM(D20:D23)</f>
        <v>23536.2</v>
      </c>
      <c r="E19" s="52">
        <f>SUM(E20:E23)</f>
        <v>172665.1</v>
      </c>
      <c r="F19" s="52"/>
      <c r="G19" s="52">
        <f t="shared" ref="G19:O19" si="2">SUM(G20:G23)</f>
        <v>0</v>
      </c>
      <c r="H19" s="52">
        <f t="shared" si="2"/>
        <v>23535.839999999997</v>
      </c>
      <c r="I19" s="52">
        <f t="shared" si="2"/>
        <v>172662.42</v>
      </c>
      <c r="J19" s="52">
        <f t="shared" si="2"/>
        <v>0</v>
      </c>
      <c r="K19" s="52">
        <f t="shared" si="2"/>
        <v>0</v>
      </c>
      <c r="L19" s="52">
        <f t="shared" si="2"/>
        <v>23535.839999999997</v>
      </c>
      <c r="M19" s="52">
        <f t="shared" si="2"/>
        <v>172662.02</v>
      </c>
      <c r="N19" s="52">
        <f t="shared" si="2"/>
        <v>0</v>
      </c>
      <c r="O19" s="52">
        <f t="shared" si="2"/>
        <v>0</v>
      </c>
      <c r="P19" s="53">
        <f t="shared" si="1"/>
        <v>99.998246698671196</v>
      </c>
      <c r="Q19" s="71"/>
      <c r="R19" s="71"/>
      <c r="S19" s="42"/>
      <c r="T19" s="42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</row>
    <row r="20" spans="1:165" s="12" customFormat="1" ht="409.5" x14ac:dyDescent="0.25">
      <c r="A20" s="10"/>
      <c r="B20" s="38" t="s">
        <v>24</v>
      </c>
      <c r="C20" s="7" t="s">
        <v>14</v>
      </c>
      <c r="D20" s="52"/>
      <c r="E20" s="59">
        <v>109986</v>
      </c>
      <c r="F20" s="54"/>
      <c r="G20" s="54"/>
      <c r="H20" s="55"/>
      <c r="I20" s="55">
        <v>109984.17</v>
      </c>
      <c r="J20" s="57"/>
      <c r="K20" s="57"/>
      <c r="L20" s="55"/>
      <c r="M20" s="55">
        <v>109984.17</v>
      </c>
      <c r="N20" s="57"/>
      <c r="O20" s="57"/>
      <c r="P20" s="53">
        <f t="shared" si="1"/>
        <v>99.998336151873872</v>
      </c>
      <c r="Q20" s="75" t="s">
        <v>151</v>
      </c>
      <c r="R20" s="76" t="s">
        <v>149</v>
      </c>
      <c r="S20" s="42"/>
      <c r="T20" s="42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</row>
    <row r="21" spans="1:165" s="9" customFormat="1" ht="108" x14ac:dyDescent="0.25">
      <c r="A21" s="10"/>
      <c r="B21" s="38" t="s">
        <v>88</v>
      </c>
      <c r="C21" s="7" t="s">
        <v>14</v>
      </c>
      <c r="D21" s="52">
        <v>17359.900000000001</v>
      </c>
      <c r="E21" s="59">
        <v>47640.1</v>
      </c>
      <c r="F21" s="54"/>
      <c r="G21" s="54"/>
      <c r="H21" s="55">
        <v>17359.849999999999</v>
      </c>
      <c r="I21" s="55">
        <v>47639.97</v>
      </c>
      <c r="J21" s="57"/>
      <c r="K21" s="57"/>
      <c r="L21" s="55">
        <v>17359.849999999999</v>
      </c>
      <c r="M21" s="55">
        <v>47639.57</v>
      </c>
      <c r="N21" s="57"/>
      <c r="O21" s="57"/>
      <c r="P21" s="53">
        <f t="shared" si="1"/>
        <v>99.999107692307689</v>
      </c>
      <c r="Q21" s="75" t="s">
        <v>225</v>
      </c>
      <c r="R21" s="72" t="s">
        <v>149</v>
      </c>
      <c r="S21" s="42"/>
      <c r="T21" s="42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</row>
    <row r="22" spans="1:165" s="9" customFormat="1" ht="94.5" x14ac:dyDescent="0.25">
      <c r="A22" s="10"/>
      <c r="B22" s="38" t="s">
        <v>89</v>
      </c>
      <c r="C22" s="7" t="s">
        <v>14</v>
      </c>
      <c r="D22" s="52">
        <v>5343</v>
      </c>
      <c r="E22" s="59">
        <v>12280</v>
      </c>
      <c r="F22" s="54"/>
      <c r="G22" s="54"/>
      <c r="H22" s="55">
        <v>5342.69</v>
      </c>
      <c r="I22" s="55">
        <v>12279.28</v>
      </c>
      <c r="J22" s="57"/>
      <c r="K22" s="57"/>
      <c r="L22" s="55">
        <v>5342.69</v>
      </c>
      <c r="M22" s="55">
        <v>12279.28</v>
      </c>
      <c r="N22" s="57"/>
      <c r="O22" s="57"/>
      <c r="P22" s="53">
        <f t="shared" si="1"/>
        <v>99.994155365147833</v>
      </c>
      <c r="Q22" s="75" t="s">
        <v>195</v>
      </c>
      <c r="R22" s="76" t="s">
        <v>149</v>
      </c>
      <c r="S22" s="42"/>
      <c r="T22" s="42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</row>
    <row r="23" spans="1:165" s="9" customFormat="1" ht="126" x14ac:dyDescent="0.25">
      <c r="A23" s="10"/>
      <c r="B23" s="38" t="s">
        <v>25</v>
      </c>
      <c r="C23" s="7" t="s">
        <v>14</v>
      </c>
      <c r="D23" s="52">
        <v>833.3</v>
      </c>
      <c r="E23" s="59">
        <v>2759</v>
      </c>
      <c r="F23" s="54"/>
      <c r="G23" s="54"/>
      <c r="H23" s="55">
        <v>833.3</v>
      </c>
      <c r="I23" s="55">
        <v>2759</v>
      </c>
      <c r="J23" s="57"/>
      <c r="K23" s="57"/>
      <c r="L23" s="55">
        <v>833.3</v>
      </c>
      <c r="M23" s="55">
        <v>2759</v>
      </c>
      <c r="N23" s="57"/>
      <c r="O23" s="57"/>
      <c r="P23" s="53">
        <f t="shared" si="1"/>
        <v>100</v>
      </c>
      <c r="Q23" s="75" t="s">
        <v>224</v>
      </c>
      <c r="R23" s="72" t="s">
        <v>149</v>
      </c>
      <c r="S23" s="42"/>
      <c r="T23" s="42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</row>
    <row r="24" spans="1:165" s="9" customFormat="1" ht="47.25" x14ac:dyDescent="0.25">
      <c r="A24" s="10"/>
      <c r="B24" s="38" t="s">
        <v>64</v>
      </c>
      <c r="C24" s="7" t="s">
        <v>14</v>
      </c>
      <c r="D24" s="52"/>
      <c r="E24" s="59"/>
      <c r="F24" s="54"/>
      <c r="G24" s="54"/>
      <c r="H24" s="55"/>
      <c r="I24" s="55"/>
      <c r="J24" s="57"/>
      <c r="K24" s="57"/>
      <c r="L24" s="55"/>
      <c r="M24" s="55"/>
      <c r="N24" s="57"/>
      <c r="O24" s="57"/>
      <c r="P24" s="53" t="e">
        <f t="shared" si="1"/>
        <v>#DIV/0!</v>
      </c>
      <c r="Q24" s="71"/>
      <c r="R24" s="71"/>
      <c r="S24" s="42"/>
      <c r="T24" s="42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</row>
    <row r="25" spans="1:165" s="12" customFormat="1" ht="78.75" x14ac:dyDescent="0.25">
      <c r="A25" s="6" t="s">
        <v>19</v>
      </c>
      <c r="B25" s="38" t="s">
        <v>65</v>
      </c>
      <c r="C25" s="7" t="s">
        <v>14</v>
      </c>
      <c r="D25" s="59">
        <f>SUM(D26:D34)</f>
        <v>699560.1</v>
      </c>
      <c r="E25" s="59">
        <f>SUM(E26:E33)</f>
        <v>1764796.1</v>
      </c>
      <c r="F25" s="59">
        <f>F26+F27+F28+F29+F32+F33</f>
        <v>0</v>
      </c>
      <c r="G25" s="59">
        <f>G26+G27+G28+G29+G32+G33</f>
        <v>0</v>
      </c>
      <c r="H25" s="59">
        <f>SUM(H26:H34)</f>
        <v>722971.81</v>
      </c>
      <c r="I25" s="59">
        <f>SUM(I26:I33)</f>
        <v>1763231.8599999999</v>
      </c>
      <c r="J25" s="59">
        <f>J26+J27+J28+J29+J32+J33</f>
        <v>0</v>
      </c>
      <c r="K25" s="59">
        <f>K26+K27+K28+K29+K32+K33</f>
        <v>0</v>
      </c>
      <c r="L25" s="59">
        <f>SUM(L26:L34)</f>
        <v>722971.81</v>
      </c>
      <c r="M25" s="59">
        <f>SUM(M26:M33)</f>
        <v>1763231.8599999999</v>
      </c>
      <c r="N25" s="59">
        <f>N26+N27+N28+N29+N32+N33</f>
        <v>0</v>
      </c>
      <c r="O25" s="59">
        <f>O26+O27+O28+O29+O32+O33</f>
        <v>0</v>
      </c>
      <c r="P25" s="53">
        <f t="shared" si="1"/>
        <v>100.88653864242514</v>
      </c>
      <c r="Q25" s="71"/>
      <c r="R25" s="71"/>
      <c r="S25" s="42"/>
      <c r="T25" s="42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</row>
    <row r="26" spans="1:165" s="12" customFormat="1" ht="126" x14ac:dyDescent="0.25">
      <c r="A26" s="10"/>
      <c r="B26" s="38" t="s">
        <v>26</v>
      </c>
      <c r="C26" s="7" t="s">
        <v>14</v>
      </c>
      <c r="D26" s="59">
        <v>5711.2</v>
      </c>
      <c r="E26" s="59"/>
      <c r="F26" s="54"/>
      <c r="G26" s="54"/>
      <c r="H26" s="59">
        <v>5711.2</v>
      </c>
      <c r="I26" s="55"/>
      <c r="J26" s="57"/>
      <c r="K26" s="57"/>
      <c r="L26" s="59">
        <v>5711.2</v>
      </c>
      <c r="M26" s="55"/>
      <c r="N26" s="57"/>
      <c r="O26" s="57"/>
      <c r="P26" s="53">
        <f t="shared" si="1"/>
        <v>100</v>
      </c>
      <c r="Q26" s="75" t="s">
        <v>206</v>
      </c>
      <c r="R26" s="72" t="s">
        <v>149</v>
      </c>
      <c r="S26" s="42"/>
      <c r="T26" s="4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</row>
    <row r="27" spans="1:165" s="12" customFormat="1" ht="94.5" x14ac:dyDescent="0.25">
      <c r="A27" s="6"/>
      <c r="B27" s="38" t="s">
        <v>27</v>
      </c>
      <c r="C27" s="7" t="s">
        <v>14</v>
      </c>
      <c r="D27" s="59"/>
      <c r="E27" s="59">
        <v>34277.4</v>
      </c>
      <c r="F27" s="54"/>
      <c r="G27" s="54"/>
      <c r="H27" s="55"/>
      <c r="I27" s="55">
        <v>33302.44</v>
      </c>
      <c r="J27" s="57"/>
      <c r="K27" s="57"/>
      <c r="L27" s="55"/>
      <c r="M27" s="55">
        <v>33302.44</v>
      </c>
      <c r="N27" s="57"/>
      <c r="O27" s="57"/>
      <c r="P27" s="53">
        <f t="shared" si="1"/>
        <v>97.155676918319372</v>
      </c>
      <c r="Q27" s="75" t="s">
        <v>205</v>
      </c>
      <c r="R27" s="72" t="s">
        <v>149</v>
      </c>
      <c r="S27" s="42"/>
      <c r="T27" s="4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</row>
    <row r="28" spans="1:165" s="9" customFormat="1" ht="126" x14ac:dyDescent="0.25">
      <c r="A28" s="6"/>
      <c r="B28" s="38" t="s">
        <v>28</v>
      </c>
      <c r="C28" s="7" t="s">
        <v>14</v>
      </c>
      <c r="D28" s="59">
        <v>432281.5</v>
      </c>
      <c r="E28" s="59"/>
      <c r="F28" s="54"/>
      <c r="G28" s="54"/>
      <c r="H28" s="55">
        <v>432215.72</v>
      </c>
      <c r="I28" s="55"/>
      <c r="J28" s="57"/>
      <c r="K28" s="57"/>
      <c r="L28" s="55">
        <v>432215.72</v>
      </c>
      <c r="M28" s="55"/>
      <c r="N28" s="57"/>
      <c r="O28" s="57"/>
      <c r="P28" s="53">
        <f t="shared" si="1"/>
        <v>99.984783063813737</v>
      </c>
      <c r="Q28" s="75" t="s">
        <v>209</v>
      </c>
      <c r="R28" s="72" t="s">
        <v>149</v>
      </c>
      <c r="S28" s="42"/>
      <c r="T28" s="42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</row>
    <row r="29" spans="1:165" s="9" customFormat="1" ht="36" x14ac:dyDescent="0.25">
      <c r="A29" s="13"/>
      <c r="B29" s="38" t="s">
        <v>29</v>
      </c>
      <c r="C29" s="7" t="s">
        <v>14</v>
      </c>
      <c r="D29" s="59">
        <v>174990.8</v>
      </c>
      <c r="E29" s="59"/>
      <c r="F29" s="59"/>
      <c r="G29" s="59"/>
      <c r="H29" s="59">
        <v>174977.88</v>
      </c>
      <c r="I29" s="59"/>
      <c r="J29" s="59"/>
      <c r="K29" s="59"/>
      <c r="L29" s="59">
        <v>174977.88</v>
      </c>
      <c r="M29" s="59"/>
      <c r="N29" s="59"/>
      <c r="O29" s="59"/>
      <c r="P29" s="53">
        <f t="shared" si="1"/>
        <v>99.992616754709402</v>
      </c>
      <c r="Q29" s="75" t="s">
        <v>208</v>
      </c>
      <c r="R29" s="72" t="s">
        <v>149</v>
      </c>
      <c r="S29" s="42"/>
      <c r="T29" s="42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</row>
    <row r="30" spans="1:165" s="9" customFormat="1" ht="78.75" x14ac:dyDescent="0.25">
      <c r="A30" s="13"/>
      <c r="B30" s="38" t="s">
        <v>94</v>
      </c>
      <c r="C30" s="7" t="s">
        <v>14</v>
      </c>
      <c r="D30" s="59">
        <v>15982.9</v>
      </c>
      <c r="E30" s="59">
        <v>17451.599999999999</v>
      </c>
      <c r="F30" s="59"/>
      <c r="G30" s="59"/>
      <c r="H30" s="59">
        <v>16380.81</v>
      </c>
      <c r="I30" s="59">
        <v>17049.41</v>
      </c>
      <c r="J30" s="59"/>
      <c r="K30" s="59"/>
      <c r="L30" s="59">
        <v>16380.81</v>
      </c>
      <c r="M30" s="59">
        <v>17049.41</v>
      </c>
      <c r="N30" s="59"/>
      <c r="O30" s="59"/>
      <c r="P30" s="53">
        <f t="shared" si="1"/>
        <v>99.987198851485743</v>
      </c>
      <c r="Q30" s="75" t="s">
        <v>207</v>
      </c>
      <c r="R30" s="72" t="s">
        <v>149</v>
      </c>
      <c r="S30" s="42"/>
      <c r="T30" s="42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</row>
    <row r="31" spans="1:165" s="9" customFormat="1" ht="47.25" x14ac:dyDescent="0.25">
      <c r="A31" s="13"/>
      <c r="B31" s="38" t="s">
        <v>92</v>
      </c>
      <c r="C31" s="7" t="s">
        <v>14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3" t="e">
        <f t="shared" si="1"/>
        <v>#DIV/0!</v>
      </c>
      <c r="Q31" s="71"/>
      <c r="R31" s="71"/>
      <c r="S31" s="42"/>
      <c r="T31" s="42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</row>
    <row r="32" spans="1:165" s="9" customFormat="1" ht="90" x14ac:dyDescent="0.25">
      <c r="A32" s="13"/>
      <c r="B32" s="38" t="s">
        <v>30</v>
      </c>
      <c r="C32" s="7" t="s">
        <v>14</v>
      </c>
      <c r="D32" s="59"/>
      <c r="E32" s="59">
        <v>271840</v>
      </c>
      <c r="F32" s="54"/>
      <c r="G32" s="54"/>
      <c r="H32" s="55"/>
      <c r="I32" s="55">
        <v>271695.02</v>
      </c>
      <c r="J32" s="57"/>
      <c r="K32" s="57"/>
      <c r="L32" s="55"/>
      <c r="M32" s="55">
        <v>271695.02</v>
      </c>
      <c r="N32" s="57"/>
      <c r="O32" s="57"/>
      <c r="P32" s="53">
        <f t="shared" si="1"/>
        <v>99.946667157151268</v>
      </c>
      <c r="Q32" s="75" t="s">
        <v>153</v>
      </c>
      <c r="R32" s="76" t="s">
        <v>149</v>
      </c>
      <c r="S32" s="42"/>
      <c r="T32" s="42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</row>
    <row r="33" spans="1:165" s="12" customFormat="1" ht="94.5" x14ac:dyDescent="0.25">
      <c r="A33" s="13"/>
      <c r="B33" s="38" t="s">
        <v>31</v>
      </c>
      <c r="C33" s="7" t="s">
        <v>14</v>
      </c>
      <c r="D33" s="59"/>
      <c r="E33" s="59">
        <v>1441227.1</v>
      </c>
      <c r="F33" s="54"/>
      <c r="G33" s="54"/>
      <c r="H33" s="55"/>
      <c r="I33" s="55">
        <v>1441184.99</v>
      </c>
      <c r="J33" s="57"/>
      <c r="K33" s="57"/>
      <c r="L33" s="55"/>
      <c r="M33" s="55">
        <v>1441184.99</v>
      </c>
      <c r="N33" s="57"/>
      <c r="O33" s="57"/>
      <c r="P33" s="53">
        <f t="shared" si="1"/>
        <v>99.997078184277825</v>
      </c>
      <c r="Q33" s="75" t="s">
        <v>152</v>
      </c>
      <c r="R33" s="76" t="s">
        <v>149</v>
      </c>
      <c r="S33" s="42"/>
      <c r="T33" s="42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</row>
    <row r="34" spans="1:165" s="12" customFormat="1" ht="47.25" x14ac:dyDescent="0.25">
      <c r="A34" s="13"/>
      <c r="B34" s="38" t="s">
        <v>131</v>
      </c>
      <c r="C34" s="7" t="s">
        <v>14</v>
      </c>
      <c r="D34" s="59">
        <v>70593.7</v>
      </c>
      <c r="E34" s="59"/>
      <c r="F34" s="54"/>
      <c r="G34" s="54"/>
      <c r="H34" s="55">
        <v>93686.2</v>
      </c>
      <c r="I34" s="55"/>
      <c r="J34" s="57"/>
      <c r="K34" s="57"/>
      <c r="L34" s="55">
        <v>93686.2</v>
      </c>
      <c r="M34" s="55"/>
      <c r="N34" s="57"/>
      <c r="O34" s="57"/>
      <c r="P34" s="53">
        <f t="shared" si="1"/>
        <v>132.71184255818861</v>
      </c>
      <c r="Q34" s="75" t="s">
        <v>211</v>
      </c>
      <c r="R34" s="76" t="s">
        <v>149</v>
      </c>
      <c r="S34" s="42"/>
      <c r="T34" s="42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</row>
    <row r="35" spans="1:165" s="12" customFormat="1" ht="252" x14ac:dyDescent="0.25">
      <c r="A35" s="6" t="s">
        <v>95</v>
      </c>
      <c r="B35" s="38" t="s">
        <v>96</v>
      </c>
      <c r="C35" s="7" t="s">
        <v>14</v>
      </c>
      <c r="D35" s="59">
        <v>63378.1</v>
      </c>
      <c r="E35" s="59">
        <v>65965</v>
      </c>
      <c r="F35" s="59"/>
      <c r="G35" s="59"/>
      <c r="H35" s="59">
        <v>62915.11</v>
      </c>
      <c r="I35" s="59">
        <v>65483.1</v>
      </c>
      <c r="J35" s="55"/>
      <c r="K35" s="55"/>
      <c r="L35" s="59">
        <v>62915.11</v>
      </c>
      <c r="M35" s="59">
        <v>65483.1</v>
      </c>
      <c r="N35" s="55"/>
      <c r="O35" s="55"/>
      <c r="P35" s="53">
        <f t="shared" si="1"/>
        <v>99.269470114756786</v>
      </c>
      <c r="Q35" s="75" t="s">
        <v>154</v>
      </c>
      <c r="R35" s="76" t="s">
        <v>149</v>
      </c>
      <c r="S35" s="42"/>
      <c r="T35" s="42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</row>
    <row r="36" spans="1:165" s="12" customFormat="1" ht="31.5" x14ac:dyDescent="0.25">
      <c r="A36" s="6" t="s">
        <v>95</v>
      </c>
      <c r="B36" s="38" t="s">
        <v>97</v>
      </c>
      <c r="C36" s="7" t="s">
        <v>14</v>
      </c>
      <c r="D36" s="59">
        <v>0</v>
      </c>
      <c r="E36" s="59">
        <f t="shared" ref="E36:O36" si="3">E37+E38</f>
        <v>0</v>
      </c>
      <c r="F36" s="59">
        <f t="shared" si="3"/>
        <v>0</v>
      </c>
      <c r="G36" s="59">
        <f t="shared" si="3"/>
        <v>0</v>
      </c>
      <c r="H36" s="59">
        <f t="shared" si="3"/>
        <v>0</v>
      </c>
      <c r="I36" s="59">
        <f t="shared" si="3"/>
        <v>0</v>
      </c>
      <c r="J36" s="59">
        <f t="shared" si="3"/>
        <v>0</v>
      </c>
      <c r="K36" s="59">
        <f t="shared" si="3"/>
        <v>0</v>
      </c>
      <c r="L36" s="59">
        <f t="shared" si="3"/>
        <v>0</v>
      </c>
      <c r="M36" s="59">
        <f t="shared" si="3"/>
        <v>0</v>
      </c>
      <c r="N36" s="59">
        <f t="shared" si="3"/>
        <v>0</v>
      </c>
      <c r="O36" s="59">
        <f t="shared" si="3"/>
        <v>0</v>
      </c>
      <c r="P36" s="53" t="e">
        <f t="shared" si="1"/>
        <v>#DIV/0!</v>
      </c>
      <c r="Q36" s="71"/>
      <c r="R36" s="71"/>
      <c r="S36" s="42"/>
      <c r="T36" s="4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</row>
    <row r="37" spans="1:165" s="12" customFormat="1" ht="78.75" x14ac:dyDescent="0.25">
      <c r="A37" s="6"/>
      <c r="B37" s="38" t="s">
        <v>98</v>
      </c>
      <c r="C37" s="7" t="s">
        <v>14</v>
      </c>
      <c r="D37" s="59">
        <v>0</v>
      </c>
      <c r="E37" s="59"/>
      <c r="F37" s="59"/>
      <c r="G37" s="59"/>
      <c r="H37" s="55"/>
      <c r="I37" s="55"/>
      <c r="J37" s="55"/>
      <c r="K37" s="55"/>
      <c r="L37" s="55"/>
      <c r="M37" s="55"/>
      <c r="N37" s="55"/>
      <c r="O37" s="55"/>
      <c r="P37" s="53" t="e">
        <f t="shared" si="1"/>
        <v>#DIV/0!</v>
      </c>
      <c r="Q37" s="71"/>
      <c r="R37" s="71"/>
      <c r="S37" s="42"/>
      <c r="T37" s="42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</row>
    <row r="38" spans="1:165" s="12" customFormat="1" ht="63" x14ac:dyDescent="0.25">
      <c r="A38" s="6"/>
      <c r="B38" s="38" t="s">
        <v>99</v>
      </c>
      <c r="C38" s="7" t="s">
        <v>14</v>
      </c>
      <c r="D38" s="59">
        <v>0</v>
      </c>
      <c r="E38" s="59"/>
      <c r="F38" s="59"/>
      <c r="G38" s="59"/>
      <c r="H38" s="59"/>
      <c r="I38" s="55"/>
      <c r="J38" s="55"/>
      <c r="K38" s="55"/>
      <c r="L38" s="59"/>
      <c r="M38" s="55"/>
      <c r="N38" s="55"/>
      <c r="O38" s="55"/>
      <c r="P38" s="53" t="e">
        <f t="shared" si="1"/>
        <v>#DIV/0!</v>
      </c>
      <c r="Q38" s="71"/>
      <c r="R38" s="71"/>
      <c r="S38" s="42"/>
      <c r="T38" s="42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</row>
    <row r="39" spans="1:165" s="12" customFormat="1" ht="30" x14ac:dyDescent="0.25">
      <c r="A39" s="6" t="s">
        <v>95</v>
      </c>
      <c r="B39" s="38" t="s">
        <v>100</v>
      </c>
      <c r="C39" s="7" t="s">
        <v>14</v>
      </c>
      <c r="D39" s="59">
        <f>D40</f>
        <v>468.6</v>
      </c>
      <c r="E39" s="59">
        <f t="shared" ref="E39:O39" si="4">E40</f>
        <v>0</v>
      </c>
      <c r="F39" s="59">
        <f t="shared" si="4"/>
        <v>0</v>
      </c>
      <c r="G39" s="59">
        <f t="shared" si="4"/>
        <v>0</v>
      </c>
      <c r="H39" s="59">
        <f t="shared" si="4"/>
        <v>467.74</v>
      </c>
      <c r="I39" s="59">
        <f t="shared" si="4"/>
        <v>0</v>
      </c>
      <c r="J39" s="59">
        <f t="shared" si="4"/>
        <v>0</v>
      </c>
      <c r="K39" s="59">
        <f t="shared" si="4"/>
        <v>0</v>
      </c>
      <c r="L39" s="59">
        <f t="shared" si="4"/>
        <v>467.74</v>
      </c>
      <c r="M39" s="59">
        <f t="shared" si="4"/>
        <v>0</v>
      </c>
      <c r="N39" s="59">
        <f t="shared" si="4"/>
        <v>0</v>
      </c>
      <c r="O39" s="59">
        <f t="shared" si="4"/>
        <v>0</v>
      </c>
      <c r="P39" s="53">
        <f t="shared" si="1"/>
        <v>99.816474605206992</v>
      </c>
      <c r="Q39" s="71"/>
      <c r="R39" s="71"/>
      <c r="S39" s="42"/>
      <c r="T39" s="42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</row>
    <row r="40" spans="1:165" s="12" customFormat="1" ht="63" x14ac:dyDescent="0.25">
      <c r="A40" s="6"/>
      <c r="B40" s="38" t="s">
        <v>101</v>
      </c>
      <c r="C40" s="7" t="s">
        <v>14</v>
      </c>
      <c r="D40" s="59">
        <v>468.6</v>
      </c>
      <c r="E40" s="59"/>
      <c r="F40" s="59"/>
      <c r="G40" s="59"/>
      <c r="H40" s="55">
        <v>467.74</v>
      </c>
      <c r="I40" s="55"/>
      <c r="J40" s="55"/>
      <c r="K40" s="55"/>
      <c r="L40" s="55">
        <v>467.74</v>
      </c>
      <c r="M40" s="55"/>
      <c r="N40" s="55"/>
      <c r="O40" s="55"/>
      <c r="P40" s="53">
        <f t="shared" si="1"/>
        <v>99.816474605206992</v>
      </c>
      <c r="Q40" s="75" t="s">
        <v>196</v>
      </c>
      <c r="R40" s="76" t="s">
        <v>149</v>
      </c>
      <c r="S40" s="42"/>
      <c r="T40" s="42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</row>
    <row r="41" spans="1:165" s="12" customFormat="1" ht="31.5" x14ac:dyDescent="0.25">
      <c r="A41" s="6" t="s">
        <v>95</v>
      </c>
      <c r="B41" s="38" t="s">
        <v>110</v>
      </c>
      <c r="C41" s="7" t="s">
        <v>14</v>
      </c>
      <c r="D41" s="59">
        <f>D42</f>
        <v>90009.600000000006</v>
      </c>
      <c r="E41" s="59">
        <f>E42</f>
        <v>44333.1</v>
      </c>
      <c r="F41" s="59"/>
      <c r="G41" s="59"/>
      <c r="H41" s="55">
        <f>H42</f>
        <v>90008.91</v>
      </c>
      <c r="I41" s="55">
        <f>I42</f>
        <v>44332.76</v>
      </c>
      <c r="J41" s="55"/>
      <c r="K41" s="55"/>
      <c r="L41" s="55">
        <f>L42</f>
        <v>90008.91</v>
      </c>
      <c r="M41" s="55">
        <f>M42</f>
        <v>44332.76</v>
      </c>
      <c r="N41" s="55"/>
      <c r="O41" s="55"/>
      <c r="P41" s="53">
        <f t="shared" si="1"/>
        <v>99.999233304079794</v>
      </c>
      <c r="Q41" s="71"/>
      <c r="R41" s="71"/>
      <c r="S41" s="42"/>
      <c r="T41" s="42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</row>
    <row r="42" spans="1:165" s="12" customFormat="1" ht="108" x14ac:dyDescent="0.25">
      <c r="A42" s="6"/>
      <c r="B42" s="38" t="s">
        <v>121</v>
      </c>
      <c r="C42" s="7" t="s">
        <v>14</v>
      </c>
      <c r="D42" s="59">
        <v>90009.600000000006</v>
      </c>
      <c r="E42" s="59">
        <v>44333.1</v>
      </c>
      <c r="F42" s="59"/>
      <c r="G42" s="59"/>
      <c r="H42" s="55">
        <v>90008.91</v>
      </c>
      <c r="I42" s="55">
        <v>44332.76</v>
      </c>
      <c r="J42" s="55"/>
      <c r="K42" s="55"/>
      <c r="L42" s="55">
        <v>90008.91</v>
      </c>
      <c r="M42" s="55">
        <v>44332.76</v>
      </c>
      <c r="N42" s="55"/>
      <c r="O42" s="55"/>
      <c r="P42" s="53">
        <f t="shared" si="1"/>
        <v>99.999233304079794</v>
      </c>
      <c r="Q42" s="75" t="s">
        <v>155</v>
      </c>
      <c r="R42" s="76" t="s">
        <v>149</v>
      </c>
      <c r="S42" s="42"/>
      <c r="T42" s="4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</row>
    <row r="43" spans="1:165" s="16" customFormat="1" ht="18" x14ac:dyDescent="0.25">
      <c r="A43" s="105" t="s">
        <v>32</v>
      </c>
      <c r="B43" s="106"/>
      <c r="C43" s="14"/>
      <c r="D43" s="58">
        <f>D9+D19+D25+D35+D39+D42</f>
        <v>1207425.7000000002</v>
      </c>
      <c r="E43" s="58">
        <f>E9+E19+E25+E35+E36+E39+E41</f>
        <v>3394966.1</v>
      </c>
      <c r="F43" s="58">
        <f>F9+F19+F25+F35+F39+F42</f>
        <v>0</v>
      </c>
      <c r="G43" s="58">
        <f>G9+G19+G25+G35+G36+G39+G41</f>
        <v>0</v>
      </c>
      <c r="H43" s="58">
        <f>H9+H19+H25+H35+H39+H42</f>
        <v>1252406.33</v>
      </c>
      <c r="I43" s="58">
        <f>I9+I19+I25+I35+I36+I39+I41</f>
        <v>3400272.56</v>
      </c>
      <c r="J43" s="58">
        <f>J9+J19+J25+J35+J39+J42</f>
        <v>0</v>
      </c>
      <c r="K43" s="58">
        <f>K9+K19+K25+K35+K36+K39+K41</f>
        <v>0</v>
      </c>
      <c r="L43" s="58">
        <f>L9+L19+L25+L35+L39+L42</f>
        <v>1252400.18</v>
      </c>
      <c r="M43" s="58">
        <f>M9+M19+M25+M35+M36+M39+M41</f>
        <v>3299245.4099999997</v>
      </c>
      <c r="N43" s="58">
        <f>N9+N19+N25+N35+N39+N42</f>
        <v>0</v>
      </c>
      <c r="O43" s="58">
        <f>O9+O19+O25+O35+O36+O39+O41</f>
        <v>0</v>
      </c>
      <c r="P43" s="53">
        <f t="shared" si="1"/>
        <v>98.897394828488942</v>
      </c>
      <c r="Q43" s="71"/>
      <c r="R43" s="71"/>
      <c r="S43" s="42"/>
      <c r="T43" s="42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</row>
    <row r="44" spans="1:165" s="16" customFormat="1" ht="18" x14ac:dyDescent="0.25">
      <c r="A44" s="102" t="s">
        <v>66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4"/>
      <c r="P44" s="53"/>
      <c r="Q44" s="71"/>
      <c r="R44" s="71"/>
      <c r="S44" s="42"/>
      <c r="T44" s="42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</row>
    <row r="45" spans="1:165" s="9" customFormat="1" ht="63" x14ac:dyDescent="0.25">
      <c r="A45" s="6" t="s">
        <v>19</v>
      </c>
      <c r="B45" s="38" t="s">
        <v>67</v>
      </c>
      <c r="C45" s="7" t="s">
        <v>14</v>
      </c>
      <c r="D45" s="59">
        <f>SUM(D46:D55)</f>
        <v>1410464.1</v>
      </c>
      <c r="E45" s="59">
        <f>E46+E47+E48+E49+E50+E51+E53+E55</f>
        <v>4681442.5</v>
      </c>
      <c r="F45" s="59">
        <f t="shared" ref="F45:O45" si="5">F46+F47+F48+F49+F50</f>
        <v>0</v>
      </c>
      <c r="G45" s="59">
        <f t="shared" si="5"/>
        <v>0</v>
      </c>
      <c r="H45" s="59">
        <f>H51+H52+H55+H54</f>
        <v>1499598.2500000002</v>
      </c>
      <c r="I45" s="59">
        <f>SUM(I46:I56)</f>
        <v>4855503.3</v>
      </c>
      <c r="J45" s="59">
        <f t="shared" si="5"/>
        <v>0</v>
      </c>
      <c r="K45" s="59">
        <f t="shared" si="5"/>
        <v>0</v>
      </c>
      <c r="L45" s="59">
        <f>L51+L52+L55+L54</f>
        <v>1460281.32</v>
      </c>
      <c r="M45" s="59">
        <f>M46+M47+M48+M49+M50+M51+M53+M55+M56</f>
        <v>4788066.22</v>
      </c>
      <c r="N45" s="59">
        <f t="shared" si="5"/>
        <v>0</v>
      </c>
      <c r="O45" s="59">
        <f t="shared" si="5"/>
        <v>0</v>
      </c>
      <c r="P45" s="53">
        <f t="shared" si="1"/>
        <v>102.5680127794474</v>
      </c>
      <c r="Q45" s="71"/>
      <c r="R45" s="71"/>
      <c r="S45" s="42"/>
      <c r="T45" s="42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</row>
    <row r="46" spans="1:165" s="9" customFormat="1" ht="78.75" x14ac:dyDescent="0.25">
      <c r="A46" s="6"/>
      <c r="B46" s="38" t="s">
        <v>68</v>
      </c>
      <c r="C46" s="7" t="s">
        <v>14</v>
      </c>
      <c r="D46" s="59"/>
      <c r="E46" s="59">
        <v>3094404.5</v>
      </c>
      <c r="F46" s="54"/>
      <c r="G46" s="54"/>
      <c r="H46" s="55"/>
      <c r="I46" s="55">
        <v>3081278</v>
      </c>
      <c r="J46" s="57"/>
      <c r="K46" s="57"/>
      <c r="L46" s="55"/>
      <c r="M46" s="55">
        <v>3081277.98</v>
      </c>
      <c r="N46" s="57"/>
      <c r="O46" s="57"/>
      <c r="P46" s="53">
        <f t="shared" si="1"/>
        <v>99.575798186694726</v>
      </c>
      <c r="Q46" s="75" t="s">
        <v>156</v>
      </c>
      <c r="R46" s="76" t="s">
        <v>149</v>
      </c>
      <c r="S46" s="42"/>
      <c r="T46" s="42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</row>
    <row r="47" spans="1:165" s="9" customFormat="1" ht="63" x14ac:dyDescent="0.25">
      <c r="A47" s="6"/>
      <c r="B47" s="38" t="s">
        <v>69</v>
      </c>
      <c r="C47" s="7" t="s">
        <v>14</v>
      </c>
      <c r="D47" s="52"/>
      <c r="E47" s="59">
        <v>800641.4</v>
      </c>
      <c r="F47" s="54"/>
      <c r="G47" s="54"/>
      <c r="H47" s="55"/>
      <c r="I47" s="59">
        <v>800641.4</v>
      </c>
      <c r="J47" s="57"/>
      <c r="K47" s="57"/>
      <c r="L47" s="55"/>
      <c r="M47" s="59">
        <v>748798.54</v>
      </c>
      <c r="N47" s="57"/>
      <c r="O47" s="57"/>
      <c r="P47" s="53">
        <f t="shared" si="1"/>
        <v>93.524833964369066</v>
      </c>
      <c r="Q47" s="75" t="s">
        <v>157</v>
      </c>
      <c r="R47" s="76" t="s">
        <v>149</v>
      </c>
      <c r="S47" s="42"/>
      <c r="T47" s="42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</row>
    <row r="48" spans="1:165" s="9" customFormat="1" ht="288" x14ac:dyDescent="0.25">
      <c r="A48" s="6"/>
      <c r="B48" s="38" t="s">
        <v>33</v>
      </c>
      <c r="C48" s="7" t="s">
        <v>14</v>
      </c>
      <c r="D48" s="52"/>
      <c r="E48" s="59">
        <v>48023.3</v>
      </c>
      <c r="F48" s="54"/>
      <c r="G48" s="54"/>
      <c r="H48" s="55"/>
      <c r="I48" s="55">
        <v>47966.9</v>
      </c>
      <c r="J48" s="57"/>
      <c r="K48" s="57"/>
      <c r="L48" s="55"/>
      <c r="M48" s="55">
        <v>47966.9</v>
      </c>
      <c r="N48" s="57"/>
      <c r="O48" s="57"/>
      <c r="P48" s="53">
        <f t="shared" si="1"/>
        <v>99.882557008785312</v>
      </c>
      <c r="Q48" s="75" t="s">
        <v>158</v>
      </c>
      <c r="R48" s="76" t="s">
        <v>149</v>
      </c>
      <c r="S48" s="42"/>
      <c r="T48" s="42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</row>
    <row r="49" spans="1:165" s="12" customFormat="1" ht="54" x14ac:dyDescent="0.25">
      <c r="A49" s="6"/>
      <c r="B49" s="38" t="s">
        <v>34</v>
      </c>
      <c r="C49" s="7" t="s">
        <v>14</v>
      </c>
      <c r="D49" s="55"/>
      <c r="E49" s="55">
        <v>32985</v>
      </c>
      <c r="F49" s="55"/>
      <c r="G49" s="55"/>
      <c r="H49" s="55"/>
      <c r="I49" s="55">
        <v>32985</v>
      </c>
      <c r="J49" s="55"/>
      <c r="K49" s="55"/>
      <c r="L49" s="55"/>
      <c r="M49" s="55">
        <v>32985</v>
      </c>
      <c r="N49" s="57"/>
      <c r="O49" s="57"/>
      <c r="P49" s="53">
        <f t="shared" si="1"/>
        <v>100</v>
      </c>
      <c r="Q49" s="75" t="s">
        <v>197</v>
      </c>
      <c r="R49" s="72" t="s">
        <v>149</v>
      </c>
      <c r="S49" s="42"/>
      <c r="T49" s="42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</row>
    <row r="50" spans="1:165" s="12" customFormat="1" ht="78.75" x14ac:dyDescent="0.25">
      <c r="A50" s="6"/>
      <c r="B50" s="38" t="s">
        <v>87</v>
      </c>
      <c r="C50" s="7" t="s">
        <v>14</v>
      </c>
      <c r="D50" s="55"/>
      <c r="E50" s="55">
        <v>0</v>
      </c>
      <c r="F50" s="55"/>
      <c r="G50" s="55"/>
      <c r="H50" s="55"/>
      <c r="I50" s="55">
        <v>0</v>
      </c>
      <c r="J50" s="55"/>
      <c r="K50" s="55"/>
      <c r="L50" s="55"/>
      <c r="M50" s="55">
        <v>0</v>
      </c>
      <c r="N50" s="57"/>
      <c r="O50" s="57"/>
      <c r="P50" s="53"/>
      <c r="Q50" s="71"/>
      <c r="R50" s="71"/>
      <c r="S50" s="43"/>
      <c r="T50" s="42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</row>
    <row r="51" spans="1:165" s="12" customFormat="1" ht="94.5" x14ac:dyDescent="0.25">
      <c r="A51" s="44"/>
      <c r="B51" s="39" t="s">
        <v>126</v>
      </c>
      <c r="C51" s="7" t="s">
        <v>14</v>
      </c>
      <c r="D51" s="52">
        <v>460345.7</v>
      </c>
      <c r="E51" s="52">
        <v>633149.6</v>
      </c>
      <c r="F51" s="52"/>
      <c r="G51" s="52"/>
      <c r="H51" s="52">
        <v>468377.3</v>
      </c>
      <c r="I51" s="52">
        <v>711859.9</v>
      </c>
      <c r="J51" s="52"/>
      <c r="K51" s="52"/>
      <c r="L51" s="52">
        <v>468377.3</v>
      </c>
      <c r="M51" s="52">
        <v>697390.4</v>
      </c>
      <c r="N51" s="52"/>
      <c r="O51" s="52"/>
      <c r="P51" s="53">
        <f t="shared" si="1"/>
        <v>106.60930138428577</v>
      </c>
      <c r="Q51" s="75" t="s">
        <v>221</v>
      </c>
      <c r="R51" s="72" t="s">
        <v>149</v>
      </c>
      <c r="S51" s="43"/>
      <c r="T51" s="42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</row>
    <row r="52" spans="1:165" s="12" customFormat="1" ht="94.5" x14ac:dyDescent="0.25">
      <c r="A52" s="44"/>
      <c r="B52" s="39" t="s">
        <v>125</v>
      </c>
      <c r="C52" s="7" t="s">
        <v>14</v>
      </c>
      <c r="D52" s="52">
        <v>804954.7</v>
      </c>
      <c r="E52" s="52"/>
      <c r="F52" s="52"/>
      <c r="G52" s="52"/>
      <c r="H52" s="52">
        <v>810548.5</v>
      </c>
      <c r="I52" s="52"/>
      <c r="J52" s="52"/>
      <c r="K52" s="52"/>
      <c r="L52" s="52">
        <v>810548.5</v>
      </c>
      <c r="M52" s="52"/>
      <c r="N52" s="52"/>
      <c r="O52" s="52"/>
      <c r="P52" s="53">
        <f t="shared" si="1"/>
        <v>100.69492109307518</v>
      </c>
      <c r="Q52" s="75" t="s">
        <v>212</v>
      </c>
      <c r="R52" s="72" t="s">
        <v>149</v>
      </c>
      <c r="S52" s="43"/>
      <c r="T52" s="42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</row>
    <row r="53" spans="1:165" s="12" customFormat="1" ht="54" x14ac:dyDescent="0.25">
      <c r="A53" s="44"/>
      <c r="B53" s="38" t="s">
        <v>131</v>
      </c>
      <c r="C53" s="7" t="s">
        <v>14</v>
      </c>
      <c r="D53" s="52"/>
      <c r="E53" s="52">
        <v>47152.7</v>
      </c>
      <c r="F53" s="52"/>
      <c r="G53" s="52"/>
      <c r="H53" s="52"/>
      <c r="I53" s="52">
        <v>123789.6</v>
      </c>
      <c r="J53" s="52"/>
      <c r="K53" s="52"/>
      <c r="L53" s="52"/>
      <c r="M53" s="52">
        <v>123789.6</v>
      </c>
      <c r="N53" s="52"/>
      <c r="O53" s="52"/>
      <c r="P53" s="53">
        <f t="shared" si="1"/>
        <v>262.52918708790804</v>
      </c>
      <c r="Q53" s="75" t="s">
        <v>213</v>
      </c>
      <c r="R53" s="72" t="s">
        <v>149</v>
      </c>
      <c r="S53" s="43"/>
      <c r="T53" s="42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</row>
    <row r="54" spans="1:165" s="12" customFormat="1" ht="126" x14ac:dyDescent="0.25">
      <c r="A54" s="44"/>
      <c r="B54" s="38" t="s">
        <v>138</v>
      </c>
      <c r="C54" s="7"/>
      <c r="D54" s="52">
        <v>113107.6</v>
      </c>
      <c r="E54" s="52"/>
      <c r="F54" s="52"/>
      <c r="G54" s="52"/>
      <c r="H54" s="52">
        <v>114607.85</v>
      </c>
      <c r="I54" s="52"/>
      <c r="J54" s="52"/>
      <c r="K54" s="52"/>
      <c r="L54" s="52">
        <v>114607.85</v>
      </c>
      <c r="M54" s="52"/>
      <c r="N54" s="52"/>
      <c r="O54" s="52"/>
      <c r="P54" s="53">
        <f t="shared" si="1"/>
        <v>101.3263918604939</v>
      </c>
      <c r="Q54" s="71"/>
      <c r="R54" s="72" t="s">
        <v>149</v>
      </c>
      <c r="S54" s="43"/>
      <c r="T54" s="42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</row>
    <row r="55" spans="1:165" s="12" customFormat="1" ht="204.75" x14ac:dyDescent="0.25">
      <c r="A55" s="44"/>
      <c r="B55" s="38" t="s">
        <v>132</v>
      </c>
      <c r="C55" s="7" t="s">
        <v>14</v>
      </c>
      <c r="D55" s="52">
        <v>32056.1</v>
      </c>
      <c r="E55" s="52">
        <v>25086</v>
      </c>
      <c r="F55" s="52"/>
      <c r="G55" s="52"/>
      <c r="H55" s="52">
        <v>106064.6</v>
      </c>
      <c r="I55" s="52">
        <v>33082.5</v>
      </c>
      <c r="J55" s="52"/>
      <c r="K55" s="52"/>
      <c r="L55" s="52">
        <v>66747.67</v>
      </c>
      <c r="M55" s="52">
        <v>31957.8</v>
      </c>
      <c r="N55" s="52"/>
      <c r="O55" s="52"/>
      <c r="P55" s="53">
        <f t="shared" si="1"/>
        <v>172.73686126341175</v>
      </c>
      <c r="Q55" s="75"/>
      <c r="R55" s="72" t="s">
        <v>149</v>
      </c>
      <c r="S55" s="43"/>
      <c r="T55" s="42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</row>
    <row r="56" spans="1:165" s="12" customFormat="1" ht="36" x14ac:dyDescent="0.25">
      <c r="A56" s="44"/>
      <c r="B56" s="38" t="s">
        <v>144</v>
      </c>
      <c r="C56" s="7" t="s">
        <v>14</v>
      </c>
      <c r="D56" s="52"/>
      <c r="E56" s="52"/>
      <c r="F56" s="52"/>
      <c r="G56" s="52"/>
      <c r="H56" s="52"/>
      <c r="I56" s="52">
        <v>23900</v>
      </c>
      <c r="J56" s="52"/>
      <c r="K56" s="52"/>
      <c r="L56" s="52"/>
      <c r="M56" s="52">
        <v>23900</v>
      </c>
      <c r="N56" s="52"/>
      <c r="O56" s="52"/>
      <c r="P56" s="53"/>
      <c r="Q56" s="75" t="s">
        <v>214</v>
      </c>
      <c r="R56" s="72" t="s">
        <v>149</v>
      </c>
      <c r="S56" s="43"/>
      <c r="T56" s="42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</row>
    <row r="57" spans="1:165" s="12" customFormat="1" ht="31.5" x14ac:dyDescent="0.25">
      <c r="A57" s="6" t="s">
        <v>19</v>
      </c>
      <c r="B57" s="38" t="s">
        <v>35</v>
      </c>
      <c r="C57" s="7" t="s">
        <v>14</v>
      </c>
      <c r="D57" s="59">
        <f>D58+D59+D60</f>
        <v>0</v>
      </c>
      <c r="E57" s="59">
        <f t="shared" ref="E57:O57" si="6">E58+E59+E60</f>
        <v>50000</v>
      </c>
      <c r="F57" s="59">
        <f t="shared" si="6"/>
        <v>0</v>
      </c>
      <c r="G57" s="59">
        <f t="shared" si="6"/>
        <v>0</v>
      </c>
      <c r="H57" s="59">
        <f t="shared" si="6"/>
        <v>0</v>
      </c>
      <c r="I57" s="59">
        <f t="shared" si="6"/>
        <v>49998.5</v>
      </c>
      <c r="J57" s="59">
        <f t="shared" si="6"/>
        <v>0</v>
      </c>
      <c r="K57" s="59">
        <f t="shared" si="6"/>
        <v>0</v>
      </c>
      <c r="L57" s="59">
        <f t="shared" si="6"/>
        <v>0</v>
      </c>
      <c r="M57" s="59">
        <f t="shared" si="6"/>
        <v>49998.5</v>
      </c>
      <c r="N57" s="59">
        <f t="shared" si="6"/>
        <v>0</v>
      </c>
      <c r="O57" s="59">
        <f t="shared" si="6"/>
        <v>0</v>
      </c>
      <c r="P57" s="53">
        <f t="shared" si="1"/>
        <v>99.997</v>
      </c>
      <c r="Q57" s="71"/>
      <c r="R57" s="71"/>
      <c r="S57" s="42"/>
      <c r="T57" s="42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</row>
    <row r="58" spans="1:165" s="12" customFormat="1" ht="108" x14ac:dyDescent="0.25">
      <c r="A58" s="6"/>
      <c r="B58" s="38" t="s">
        <v>36</v>
      </c>
      <c r="C58" s="7" t="s">
        <v>14</v>
      </c>
      <c r="D58" s="59"/>
      <c r="E58" s="59">
        <v>50000</v>
      </c>
      <c r="F58" s="54"/>
      <c r="G58" s="54"/>
      <c r="H58" s="55"/>
      <c r="I58" s="55">
        <v>49998.5</v>
      </c>
      <c r="J58" s="57"/>
      <c r="K58" s="57"/>
      <c r="L58" s="55"/>
      <c r="M58" s="55">
        <v>49998.5</v>
      </c>
      <c r="N58" s="57"/>
      <c r="O58" s="57"/>
      <c r="P58" s="53">
        <f t="shared" si="1"/>
        <v>99.997</v>
      </c>
      <c r="Q58" s="75" t="s">
        <v>225</v>
      </c>
      <c r="R58" s="72" t="s">
        <v>149</v>
      </c>
      <c r="S58" s="42"/>
      <c r="T58" s="42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</row>
    <row r="59" spans="1:165" s="12" customFormat="1" ht="157.5" x14ac:dyDescent="0.25">
      <c r="A59" s="6"/>
      <c r="B59" s="38" t="s">
        <v>37</v>
      </c>
      <c r="C59" s="7" t="s">
        <v>14</v>
      </c>
      <c r="D59" s="59"/>
      <c r="E59" s="59">
        <v>0</v>
      </c>
      <c r="F59" s="54"/>
      <c r="G59" s="54"/>
      <c r="H59" s="55"/>
      <c r="I59" s="55"/>
      <c r="J59" s="57"/>
      <c r="K59" s="57"/>
      <c r="L59" s="55"/>
      <c r="M59" s="55"/>
      <c r="N59" s="57"/>
      <c r="O59" s="57"/>
      <c r="P59" s="53" t="e">
        <f t="shared" si="1"/>
        <v>#DIV/0!</v>
      </c>
      <c r="Q59" s="71">
        <f>H59+I59+J59+K59</f>
        <v>0</v>
      </c>
      <c r="R59" s="71">
        <f>L59+M59+N59+O59</f>
        <v>0</v>
      </c>
      <c r="S59" s="42" t="e">
        <f>(H59+I59)/(D59+E59)*100</f>
        <v>#DIV/0!</v>
      </c>
      <c r="T59" s="42" t="e">
        <f>(L59+M59)/(D59+E59)*100</f>
        <v>#DIV/0!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</row>
    <row r="60" spans="1:165" s="12" customFormat="1" ht="47.25" x14ac:dyDescent="0.25">
      <c r="A60" s="6"/>
      <c r="B60" s="38" t="s">
        <v>38</v>
      </c>
      <c r="C60" s="7" t="s">
        <v>14</v>
      </c>
      <c r="D60" s="59"/>
      <c r="E60" s="59">
        <v>0</v>
      </c>
      <c r="F60" s="54"/>
      <c r="G60" s="54"/>
      <c r="H60" s="55"/>
      <c r="I60" s="55"/>
      <c r="J60" s="57"/>
      <c r="K60" s="57"/>
      <c r="L60" s="55"/>
      <c r="M60" s="55"/>
      <c r="N60" s="57"/>
      <c r="O60" s="57"/>
      <c r="P60" s="53" t="e">
        <f t="shared" si="1"/>
        <v>#DIV/0!</v>
      </c>
      <c r="Q60" s="71">
        <f>H60+I60+J60+K60</f>
        <v>0</v>
      </c>
      <c r="R60" s="71">
        <f>L60+M60+N60+O60</f>
        <v>0</v>
      </c>
      <c r="S60" s="42" t="e">
        <f>(H60+I60)/(D60+E60)*100</f>
        <v>#DIV/0!</v>
      </c>
      <c r="T60" s="42" t="e">
        <f>(L60+M60)/(D60+E60)*100</f>
        <v>#DIV/0!</v>
      </c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</row>
    <row r="61" spans="1:165" s="12" customFormat="1" ht="18" x14ac:dyDescent="0.25">
      <c r="A61" s="6"/>
      <c r="B61" s="38"/>
      <c r="C61" s="7"/>
      <c r="D61" s="59"/>
      <c r="E61" s="59"/>
      <c r="F61" s="54"/>
      <c r="G61" s="54"/>
      <c r="H61" s="55"/>
      <c r="I61" s="55"/>
      <c r="J61" s="57"/>
      <c r="K61" s="57"/>
      <c r="L61" s="55"/>
      <c r="M61" s="55"/>
      <c r="N61" s="57"/>
      <c r="O61" s="57"/>
      <c r="P61" s="53" t="e">
        <f t="shared" si="1"/>
        <v>#DIV/0!</v>
      </c>
      <c r="Q61" s="71"/>
      <c r="R61" s="71"/>
      <c r="S61" s="42"/>
      <c r="T61" s="42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</row>
    <row r="62" spans="1:165" s="12" customFormat="1" ht="18" x14ac:dyDescent="0.25">
      <c r="A62" s="6"/>
      <c r="B62" s="38"/>
      <c r="C62" s="7"/>
      <c r="D62" s="59"/>
      <c r="E62" s="59"/>
      <c r="F62" s="54"/>
      <c r="G62" s="54"/>
      <c r="H62" s="55"/>
      <c r="I62" s="55"/>
      <c r="J62" s="57"/>
      <c r="K62" s="57"/>
      <c r="L62" s="55"/>
      <c r="M62" s="55"/>
      <c r="N62" s="57"/>
      <c r="O62" s="57"/>
      <c r="P62" s="53" t="e">
        <f t="shared" si="1"/>
        <v>#DIV/0!</v>
      </c>
      <c r="Q62" s="71"/>
      <c r="R62" s="71"/>
      <c r="S62" s="42"/>
      <c r="T62" s="42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</row>
    <row r="63" spans="1:165" s="12" customFormat="1" ht="18" x14ac:dyDescent="0.25">
      <c r="A63" s="6"/>
      <c r="B63" s="38"/>
      <c r="C63" s="7"/>
      <c r="D63" s="59"/>
      <c r="E63" s="59"/>
      <c r="F63" s="54"/>
      <c r="G63" s="54"/>
      <c r="H63" s="55"/>
      <c r="I63" s="55"/>
      <c r="J63" s="57"/>
      <c r="K63" s="57"/>
      <c r="L63" s="55"/>
      <c r="M63" s="55"/>
      <c r="N63" s="57"/>
      <c r="O63" s="57"/>
      <c r="P63" s="53" t="e">
        <f t="shared" si="1"/>
        <v>#DIV/0!</v>
      </c>
      <c r="Q63" s="71"/>
      <c r="R63" s="71"/>
      <c r="S63" s="42"/>
      <c r="T63" s="42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</row>
    <row r="64" spans="1:165" s="12" customFormat="1" ht="30" x14ac:dyDescent="0.25">
      <c r="A64" s="6" t="s">
        <v>19</v>
      </c>
      <c r="B64" s="38" t="s">
        <v>70</v>
      </c>
      <c r="C64" s="7" t="s">
        <v>14</v>
      </c>
      <c r="D64" s="55">
        <f>D65+D66</f>
        <v>96736.8</v>
      </c>
      <c r="E64" s="55">
        <f>E65+E66</f>
        <v>696112.6</v>
      </c>
      <c r="F64" s="55">
        <f>F65+F66</f>
        <v>0</v>
      </c>
      <c r="G64" s="55">
        <f t="shared" ref="G64:O64" si="7">G65+G66</f>
        <v>0</v>
      </c>
      <c r="H64" s="55">
        <f t="shared" si="7"/>
        <v>96736.8</v>
      </c>
      <c r="I64" s="55">
        <f t="shared" si="7"/>
        <v>696097.2</v>
      </c>
      <c r="J64" s="55">
        <f t="shared" si="7"/>
        <v>0</v>
      </c>
      <c r="K64" s="55">
        <f t="shared" si="7"/>
        <v>0</v>
      </c>
      <c r="L64" s="55">
        <f t="shared" si="7"/>
        <v>96736.8</v>
      </c>
      <c r="M64" s="55">
        <f t="shared" si="7"/>
        <v>664355.72</v>
      </c>
      <c r="N64" s="55">
        <f t="shared" si="7"/>
        <v>0</v>
      </c>
      <c r="O64" s="55">
        <f t="shared" si="7"/>
        <v>0</v>
      </c>
      <c r="P64" s="53">
        <f t="shared" si="1"/>
        <v>95.994588631838525</v>
      </c>
      <c r="Q64" s="71"/>
      <c r="R64" s="71"/>
      <c r="S64" s="42"/>
      <c r="T64" s="42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</row>
    <row r="65" spans="1:165" s="12" customFormat="1" ht="108" x14ac:dyDescent="0.25">
      <c r="A65" s="6"/>
      <c r="B65" s="38" t="s">
        <v>93</v>
      </c>
      <c r="C65" s="7" t="s">
        <v>14</v>
      </c>
      <c r="D65" s="59">
        <v>96736.8</v>
      </c>
      <c r="E65" s="59">
        <v>678112.6</v>
      </c>
      <c r="F65" s="54"/>
      <c r="G65" s="54"/>
      <c r="H65" s="59">
        <v>96736.8</v>
      </c>
      <c r="I65" s="59">
        <v>678112.6</v>
      </c>
      <c r="J65" s="57"/>
      <c r="K65" s="57"/>
      <c r="L65" s="59">
        <v>96736.8</v>
      </c>
      <c r="M65" s="59">
        <v>646371.12</v>
      </c>
      <c r="N65" s="57"/>
      <c r="O65" s="57"/>
      <c r="P65" s="53">
        <f t="shared" si="1"/>
        <v>95.903529124498249</v>
      </c>
      <c r="Q65" s="75" t="s">
        <v>159</v>
      </c>
      <c r="R65" s="72" t="s">
        <v>149</v>
      </c>
      <c r="S65" s="42"/>
      <c r="T65" s="42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</row>
    <row r="66" spans="1:165" s="12" customFormat="1" ht="108" x14ac:dyDescent="0.25">
      <c r="A66" s="6"/>
      <c r="B66" s="38" t="s">
        <v>39</v>
      </c>
      <c r="C66" s="7" t="s">
        <v>14</v>
      </c>
      <c r="D66" s="59"/>
      <c r="E66" s="59">
        <v>18000</v>
      </c>
      <c r="F66" s="54"/>
      <c r="G66" s="54"/>
      <c r="H66" s="55"/>
      <c r="I66" s="55">
        <v>17984.599999999999</v>
      </c>
      <c r="J66" s="57"/>
      <c r="K66" s="57"/>
      <c r="L66" s="55"/>
      <c r="M66" s="55">
        <v>17984.599999999999</v>
      </c>
      <c r="N66" s="57"/>
      <c r="O66" s="57"/>
      <c r="P66" s="53">
        <f t="shared" si="1"/>
        <v>99.914444444444442</v>
      </c>
      <c r="Q66" s="75" t="s">
        <v>198</v>
      </c>
      <c r="R66" s="72" t="s">
        <v>199</v>
      </c>
      <c r="S66" s="42"/>
      <c r="T66" s="42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</row>
    <row r="67" spans="1:165" s="12" customFormat="1" ht="31.5" x14ac:dyDescent="0.25">
      <c r="A67" s="6" t="s">
        <v>19</v>
      </c>
      <c r="B67" s="38" t="s">
        <v>60</v>
      </c>
      <c r="C67" s="7" t="s">
        <v>14</v>
      </c>
      <c r="D67" s="59">
        <f>SUM(D68)</f>
        <v>3533.2</v>
      </c>
      <c r="E67" s="59">
        <f>SUM(E68)</f>
        <v>6681.1</v>
      </c>
      <c r="F67" s="59">
        <v>0</v>
      </c>
      <c r="G67" s="59">
        <v>0</v>
      </c>
      <c r="H67" s="59">
        <f>SUM(H68)</f>
        <v>3533.2</v>
      </c>
      <c r="I67" s="59">
        <f>SUM(I68)</f>
        <v>6681.1</v>
      </c>
      <c r="J67" s="59">
        <f t="shared" ref="J67:O67" si="8">SUM(J68)</f>
        <v>0</v>
      </c>
      <c r="K67" s="59">
        <f t="shared" si="8"/>
        <v>0</v>
      </c>
      <c r="L67" s="59">
        <f t="shared" si="8"/>
        <v>3533.2</v>
      </c>
      <c r="M67" s="59">
        <f t="shared" si="8"/>
        <v>6681.1</v>
      </c>
      <c r="N67" s="59">
        <f t="shared" si="8"/>
        <v>0</v>
      </c>
      <c r="O67" s="59">
        <f t="shared" si="8"/>
        <v>0</v>
      </c>
      <c r="P67" s="53">
        <f t="shared" si="1"/>
        <v>100</v>
      </c>
      <c r="Q67" s="71"/>
      <c r="R67" s="71"/>
      <c r="S67" s="42"/>
      <c r="T67" s="42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</row>
    <row r="68" spans="1:165" s="12" customFormat="1" ht="72" x14ac:dyDescent="0.25">
      <c r="A68" s="6"/>
      <c r="B68" s="38" t="s">
        <v>90</v>
      </c>
      <c r="C68" s="7" t="s">
        <v>14</v>
      </c>
      <c r="D68" s="59">
        <v>3533.2</v>
      </c>
      <c r="E68" s="59">
        <v>6681.1</v>
      </c>
      <c r="F68" s="59"/>
      <c r="G68" s="59"/>
      <c r="H68" s="59">
        <v>3533.2</v>
      </c>
      <c r="I68" s="59">
        <v>6681.1</v>
      </c>
      <c r="J68" s="59"/>
      <c r="K68" s="59"/>
      <c r="L68" s="59">
        <v>3533.2</v>
      </c>
      <c r="M68" s="59">
        <v>6681.1</v>
      </c>
      <c r="N68" s="59"/>
      <c r="O68" s="59"/>
      <c r="P68" s="53">
        <f t="shared" si="1"/>
        <v>100</v>
      </c>
      <c r="Q68" s="75" t="s">
        <v>160</v>
      </c>
      <c r="R68" s="76" t="s">
        <v>149</v>
      </c>
      <c r="S68" s="42"/>
      <c r="T68" s="42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</row>
    <row r="69" spans="1:165" s="12" customFormat="1" ht="30" x14ac:dyDescent="0.25">
      <c r="A69" s="6" t="s">
        <v>19</v>
      </c>
      <c r="B69" s="38" t="s">
        <v>71</v>
      </c>
      <c r="C69" s="7" t="s">
        <v>14</v>
      </c>
      <c r="D69" s="59">
        <f>D70+D71</f>
        <v>0</v>
      </c>
      <c r="E69" s="59">
        <f t="shared" ref="E69:O69" si="9">E70+E71</f>
        <v>19600</v>
      </c>
      <c r="F69" s="59">
        <f t="shared" si="9"/>
        <v>0</v>
      </c>
      <c r="G69" s="59">
        <f t="shared" si="9"/>
        <v>0</v>
      </c>
      <c r="H69" s="59">
        <f t="shared" si="9"/>
        <v>0</v>
      </c>
      <c r="I69" s="59">
        <f t="shared" si="9"/>
        <v>18994.7</v>
      </c>
      <c r="J69" s="59">
        <f t="shared" si="9"/>
        <v>0</v>
      </c>
      <c r="K69" s="59">
        <f t="shared" si="9"/>
        <v>0</v>
      </c>
      <c r="L69" s="59">
        <f t="shared" si="9"/>
        <v>0</v>
      </c>
      <c r="M69" s="59">
        <f t="shared" si="9"/>
        <v>18994.7</v>
      </c>
      <c r="N69" s="59">
        <f t="shared" si="9"/>
        <v>0</v>
      </c>
      <c r="O69" s="59">
        <f t="shared" si="9"/>
        <v>0</v>
      </c>
      <c r="P69" s="53">
        <f t="shared" si="1"/>
        <v>96.911734693877548</v>
      </c>
      <c r="Q69" s="71"/>
      <c r="R69" s="71"/>
      <c r="S69" s="42"/>
      <c r="T69" s="42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</row>
    <row r="70" spans="1:165" s="12" customFormat="1" ht="54" x14ac:dyDescent="0.25">
      <c r="A70" s="6"/>
      <c r="B70" s="39" t="s">
        <v>15</v>
      </c>
      <c r="C70" s="7" t="s">
        <v>14</v>
      </c>
      <c r="D70" s="59"/>
      <c r="E70" s="59">
        <v>8200</v>
      </c>
      <c r="F70" s="54"/>
      <c r="G70" s="54"/>
      <c r="H70" s="55"/>
      <c r="I70" s="59">
        <v>8200</v>
      </c>
      <c r="J70" s="57"/>
      <c r="K70" s="57"/>
      <c r="L70" s="55"/>
      <c r="M70" s="59">
        <v>8200</v>
      </c>
      <c r="N70" s="57"/>
      <c r="O70" s="57"/>
      <c r="P70" s="53">
        <f t="shared" si="1"/>
        <v>100</v>
      </c>
      <c r="Q70" s="75" t="s">
        <v>161</v>
      </c>
      <c r="R70" s="76" t="s">
        <v>149</v>
      </c>
      <c r="S70" s="42"/>
      <c r="T70" s="42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</row>
    <row r="71" spans="1:165" s="12" customFormat="1" ht="234" x14ac:dyDescent="0.25">
      <c r="A71" s="6"/>
      <c r="B71" s="39" t="s">
        <v>72</v>
      </c>
      <c r="C71" s="7" t="s">
        <v>14</v>
      </c>
      <c r="D71" s="59"/>
      <c r="E71" s="59">
        <v>11400</v>
      </c>
      <c r="F71" s="54"/>
      <c r="G71" s="54"/>
      <c r="H71" s="55"/>
      <c r="I71" s="55">
        <v>10794.7</v>
      </c>
      <c r="J71" s="57"/>
      <c r="K71" s="57"/>
      <c r="L71" s="55"/>
      <c r="M71" s="55">
        <v>10794.7</v>
      </c>
      <c r="N71" s="57"/>
      <c r="O71" s="57"/>
      <c r="P71" s="53">
        <f t="shared" si="1"/>
        <v>94.690350877192984</v>
      </c>
      <c r="Q71" s="75" t="s">
        <v>162</v>
      </c>
      <c r="R71" s="76" t="s">
        <v>149</v>
      </c>
      <c r="S71" s="42"/>
      <c r="T71" s="42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</row>
    <row r="72" spans="1:165" s="12" customFormat="1" ht="30" x14ac:dyDescent="0.25">
      <c r="A72" s="6" t="s">
        <v>19</v>
      </c>
      <c r="B72" s="38" t="s">
        <v>73</v>
      </c>
      <c r="C72" s="7" t="s">
        <v>14</v>
      </c>
      <c r="D72" s="59">
        <f>D73+D74+D75+D76</f>
        <v>0</v>
      </c>
      <c r="E72" s="59">
        <f>E73+E74+E75+E76</f>
        <v>168393.1</v>
      </c>
      <c r="F72" s="59">
        <f t="shared" ref="F72:O72" si="10">F73+F74+F75+F76</f>
        <v>0</v>
      </c>
      <c r="G72" s="59">
        <f t="shared" si="10"/>
        <v>0</v>
      </c>
      <c r="H72" s="59">
        <f t="shared" si="10"/>
        <v>0</v>
      </c>
      <c r="I72" s="59">
        <f>I73+I74+I75+I76</f>
        <v>161564.70000000001</v>
      </c>
      <c r="J72" s="59">
        <f t="shared" si="10"/>
        <v>0</v>
      </c>
      <c r="K72" s="59">
        <f t="shared" si="10"/>
        <v>0</v>
      </c>
      <c r="L72" s="59">
        <f t="shared" si="10"/>
        <v>0</v>
      </c>
      <c r="M72" s="59">
        <f t="shared" si="10"/>
        <v>161564.70000000001</v>
      </c>
      <c r="N72" s="59">
        <f t="shared" si="10"/>
        <v>0</v>
      </c>
      <c r="O72" s="59">
        <f t="shared" si="10"/>
        <v>0</v>
      </c>
      <c r="P72" s="53">
        <f t="shared" si="1"/>
        <v>95.944964490825342</v>
      </c>
      <c r="Q72" s="71"/>
      <c r="R72" s="71"/>
      <c r="S72" s="42"/>
      <c r="T72" s="42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</row>
    <row r="73" spans="1:165" s="12" customFormat="1" ht="108" x14ac:dyDescent="0.25">
      <c r="A73" s="6"/>
      <c r="B73" s="38" t="s">
        <v>20</v>
      </c>
      <c r="C73" s="7" t="s">
        <v>14</v>
      </c>
      <c r="D73" s="59"/>
      <c r="E73" s="59">
        <v>55358.6</v>
      </c>
      <c r="F73" s="59"/>
      <c r="G73" s="59"/>
      <c r="H73" s="59"/>
      <c r="I73" s="59">
        <v>53025</v>
      </c>
      <c r="J73" s="59"/>
      <c r="K73" s="59"/>
      <c r="L73" s="59"/>
      <c r="M73" s="59">
        <v>53025</v>
      </c>
      <c r="N73" s="59"/>
      <c r="O73" s="59"/>
      <c r="P73" s="53">
        <f t="shared" ref="P73:P138" si="11">SUM(L73:M73)/SUM(D73:E73)*100</f>
        <v>95.78457547698099</v>
      </c>
      <c r="Q73" s="75" t="s">
        <v>163</v>
      </c>
      <c r="R73" s="76" t="s">
        <v>149</v>
      </c>
      <c r="S73" s="42"/>
      <c r="T73" s="42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</row>
    <row r="74" spans="1:165" s="12" customFormat="1" ht="31.5" x14ac:dyDescent="0.25">
      <c r="A74" s="6"/>
      <c r="B74" s="38" t="s">
        <v>21</v>
      </c>
      <c r="C74" s="7" t="s">
        <v>14</v>
      </c>
      <c r="D74" s="52"/>
      <c r="E74" s="59">
        <v>0</v>
      </c>
      <c r="F74" s="54"/>
      <c r="G74" s="54"/>
      <c r="H74" s="55"/>
      <c r="I74" s="59">
        <v>0</v>
      </c>
      <c r="J74" s="57"/>
      <c r="K74" s="57"/>
      <c r="L74" s="55"/>
      <c r="M74" s="55">
        <v>0</v>
      </c>
      <c r="N74" s="57"/>
      <c r="O74" s="57"/>
      <c r="P74" s="53"/>
      <c r="Q74" s="71"/>
      <c r="R74" s="71"/>
      <c r="S74" s="42"/>
      <c r="T74" s="42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</row>
    <row r="75" spans="1:165" s="12" customFormat="1" ht="90" x14ac:dyDescent="0.25">
      <c r="A75" s="6"/>
      <c r="B75" s="38" t="s">
        <v>41</v>
      </c>
      <c r="C75" s="7" t="s">
        <v>14</v>
      </c>
      <c r="D75" s="52"/>
      <c r="E75" s="59">
        <v>41798.400000000001</v>
      </c>
      <c r="F75" s="54"/>
      <c r="G75" s="54"/>
      <c r="H75" s="55"/>
      <c r="I75" s="55">
        <v>37303.599999999999</v>
      </c>
      <c r="J75" s="57"/>
      <c r="K75" s="57"/>
      <c r="L75" s="55"/>
      <c r="M75" s="55">
        <v>37303.599999999999</v>
      </c>
      <c r="N75" s="57"/>
      <c r="O75" s="57"/>
      <c r="P75" s="53">
        <f t="shared" si="11"/>
        <v>89.24647833409891</v>
      </c>
      <c r="Q75" s="75" t="s">
        <v>218</v>
      </c>
      <c r="R75" s="75" t="s">
        <v>219</v>
      </c>
      <c r="S75" s="42"/>
      <c r="T75" s="42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</row>
    <row r="76" spans="1:165" s="12" customFormat="1" ht="56.25" x14ac:dyDescent="0.25">
      <c r="A76" s="6"/>
      <c r="B76" s="40" t="s">
        <v>42</v>
      </c>
      <c r="C76" s="7" t="s">
        <v>16</v>
      </c>
      <c r="D76" s="52"/>
      <c r="E76" s="59">
        <v>71236.100000000006</v>
      </c>
      <c r="F76" s="54"/>
      <c r="G76" s="54"/>
      <c r="H76" s="55"/>
      <c r="I76" s="59">
        <v>71236.100000000006</v>
      </c>
      <c r="J76" s="57"/>
      <c r="K76" s="57"/>
      <c r="L76" s="55"/>
      <c r="M76" s="59">
        <v>71236.100000000006</v>
      </c>
      <c r="N76" s="57"/>
      <c r="O76" s="57"/>
      <c r="P76" s="53">
        <f t="shared" si="11"/>
        <v>100</v>
      </c>
      <c r="Q76" s="75" t="s">
        <v>228</v>
      </c>
      <c r="R76" s="72" t="s">
        <v>149</v>
      </c>
      <c r="S76" s="42"/>
      <c r="T76" s="42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</row>
    <row r="77" spans="1:165" s="12" customFormat="1" ht="30" x14ac:dyDescent="0.25">
      <c r="A77" s="6" t="s">
        <v>19</v>
      </c>
      <c r="B77" s="39" t="s">
        <v>74</v>
      </c>
      <c r="C77" s="7" t="s">
        <v>14</v>
      </c>
      <c r="D77" s="52">
        <f t="shared" ref="D77:O77" si="12">D78</f>
        <v>0</v>
      </c>
      <c r="E77" s="52">
        <f t="shared" si="12"/>
        <v>462178.8</v>
      </c>
      <c r="F77" s="52">
        <f t="shared" si="12"/>
        <v>0</v>
      </c>
      <c r="G77" s="52">
        <f t="shared" si="12"/>
        <v>0</v>
      </c>
      <c r="H77" s="52">
        <f t="shared" si="12"/>
        <v>0</v>
      </c>
      <c r="I77" s="52">
        <f>I78</f>
        <v>462178.8</v>
      </c>
      <c r="J77" s="52">
        <f t="shared" si="12"/>
        <v>0</v>
      </c>
      <c r="K77" s="52">
        <f t="shared" si="12"/>
        <v>0</v>
      </c>
      <c r="L77" s="52">
        <f t="shared" si="12"/>
        <v>0</v>
      </c>
      <c r="M77" s="52">
        <f t="shared" si="12"/>
        <v>462178.8</v>
      </c>
      <c r="N77" s="52">
        <f t="shared" si="12"/>
        <v>0</v>
      </c>
      <c r="O77" s="52">
        <f t="shared" si="12"/>
        <v>0</v>
      </c>
      <c r="P77" s="53">
        <f t="shared" si="11"/>
        <v>100</v>
      </c>
      <c r="Q77" s="71"/>
      <c r="R77" s="71"/>
      <c r="S77" s="42"/>
      <c r="T77" s="42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</row>
    <row r="78" spans="1:165" s="12" customFormat="1" ht="126" x14ac:dyDescent="0.25">
      <c r="A78" s="6"/>
      <c r="B78" s="39" t="s">
        <v>21</v>
      </c>
      <c r="C78" s="7" t="s">
        <v>14</v>
      </c>
      <c r="D78" s="52"/>
      <c r="E78" s="59">
        <v>462178.8</v>
      </c>
      <c r="F78" s="54"/>
      <c r="G78" s="54"/>
      <c r="H78" s="55"/>
      <c r="I78" s="55">
        <v>462178.8</v>
      </c>
      <c r="J78" s="57"/>
      <c r="K78" s="57"/>
      <c r="L78" s="55"/>
      <c r="M78" s="55">
        <v>462178.8</v>
      </c>
      <c r="N78" s="57"/>
      <c r="O78" s="57"/>
      <c r="P78" s="53">
        <f t="shared" si="11"/>
        <v>100</v>
      </c>
      <c r="Q78" s="75" t="s">
        <v>164</v>
      </c>
      <c r="R78" s="72" t="s">
        <v>149</v>
      </c>
      <c r="S78" s="42"/>
      <c r="T78" s="42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</row>
    <row r="79" spans="1:165" s="12" customFormat="1" ht="31.5" x14ac:dyDescent="0.25">
      <c r="A79" s="6" t="s">
        <v>95</v>
      </c>
      <c r="B79" s="39" t="s">
        <v>97</v>
      </c>
      <c r="C79" s="7" t="s">
        <v>14</v>
      </c>
      <c r="D79" s="52">
        <f>D80</f>
        <v>69722.399999999994</v>
      </c>
      <c r="E79" s="52">
        <f t="shared" ref="E79:O79" si="13">E80</f>
        <v>75755.5</v>
      </c>
      <c r="F79" s="52">
        <f t="shared" si="13"/>
        <v>0</v>
      </c>
      <c r="G79" s="52">
        <f t="shared" si="13"/>
        <v>0</v>
      </c>
      <c r="H79" s="52">
        <f t="shared" si="13"/>
        <v>69722.399999999994</v>
      </c>
      <c r="I79" s="52">
        <f t="shared" si="13"/>
        <v>75755.5</v>
      </c>
      <c r="J79" s="52">
        <f t="shared" si="13"/>
        <v>0</v>
      </c>
      <c r="K79" s="52">
        <f t="shared" si="13"/>
        <v>0</v>
      </c>
      <c r="L79" s="52">
        <f t="shared" si="13"/>
        <v>69722.399999999994</v>
      </c>
      <c r="M79" s="52">
        <f t="shared" si="13"/>
        <v>75755.5</v>
      </c>
      <c r="N79" s="52">
        <f t="shared" si="13"/>
        <v>0</v>
      </c>
      <c r="O79" s="52">
        <f t="shared" si="13"/>
        <v>0</v>
      </c>
      <c r="P79" s="53">
        <f t="shared" si="11"/>
        <v>100</v>
      </c>
      <c r="Q79" s="71"/>
      <c r="R79" s="71"/>
      <c r="S79" s="42"/>
      <c r="T79" s="42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</row>
    <row r="80" spans="1:165" s="12" customFormat="1" ht="54" x14ac:dyDescent="0.25">
      <c r="A80" s="6"/>
      <c r="B80" s="39" t="s">
        <v>102</v>
      </c>
      <c r="C80" s="7" t="s">
        <v>14</v>
      </c>
      <c r="D80" s="52">
        <v>69722.399999999994</v>
      </c>
      <c r="E80" s="59">
        <v>75755.5</v>
      </c>
      <c r="F80" s="54"/>
      <c r="G80" s="54"/>
      <c r="H80" s="55">
        <v>69722.399999999994</v>
      </c>
      <c r="I80" s="55">
        <v>75755.5</v>
      </c>
      <c r="J80" s="57"/>
      <c r="K80" s="57"/>
      <c r="L80" s="55">
        <v>69722.399999999994</v>
      </c>
      <c r="M80" s="55">
        <v>75755.5</v>
      </c>
      <c r="N80" s="57"/>
      <c r="O80" s="57"/>
      <c r="P80" s="53">
        <f t="shared" si="11"/>
        <v>100</v>
      </c>
      <c r="Q80" s="75" t="s">
        <v>232</v>
      </c>
      <c r="R80" s="72" t="s">
        <v>149</v>
      </c>
      <c r="S80" s="42"/>
      <c r="T80" s="42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</row>
    <row r="81" spans="1:165" s="12" customFormat="1" ht="18" x14ac:dyDescent="0.25">
      <c r="A81" s="100" t="s">
        <v>32</v>
      </c>
      <c r="B81" s="101"/>
      <c r="C81" s="14"/>
      <c r="D81" s="58">
        <f>D45+D57+D64+D69+D72+D77+D67+D79</f>
        <v>1580456.5</v>
      </c>
      <c r="E81" s="58">
        <f t="shared" ref="E81:O81" si="14">E45+E57+E64+E69+E72+E77+E67+E79</f>
        <v>6160163.5999999987</v>
      </c>
      <c r="F81" s="58">
        <f t="shared" si="14"/>
        <v>0</v>
      </c>
      <c r="G81" s="58">
        <f t="shared" si="14"/>
        <v>0</v>
      </c>
      <c r="H81" s="58">
        <f>H45+H57+H64+H69+H72+H77+H67+H79</f>
        <v>1669590.6500000001</v>
      </c>
      <c r="I81" s="58">
        <f>I45+I57+I64+I69+I72+I77+I67+I79</f>
        <v>6326773.7999999998</v>
      </c>
      <c r="J81" s="58">
        <f t="shared" si="14"/>
        <v>0</v>
      </c>
      <c r="K81" s="58">
        <f t="shared" si="14"/>
        <v>0</v>
      </c>
      <c r="L81" s="58">
        <f t="shared" si="14"/>
        <v>1630273.72</v>
      </c>
      <c r="M81" s="58">
        <f t="shared" si="14"/>
        <v>6227595.2399999993</v>
      </c>
      <c r="N81" s="58">
        <f t="shared" si="14"/>
        <v>0</v>
      </c>
      <c r="O81" s="58">
        <f t="shared" si="14"/>
        <v>0</v>
      </c>
      <c r="P81" s="53">
        <f t="shared" si="11"/>
        <v>101.51472179858045</v>
      </c>
      <c r="Q81" s="71"/>
      <c r="R81" s="71"/>
      <c r="S81" s="42"/>
      <c r="T81" s="42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</row>
    <row r="82" spans="1:165" s="9" customFormat="1" ht="18" x14ac:dyDescent="0.25">
      <c r="A82" s="94" t="s">
        <v>75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6"/>
      <c r="P82" s="53"/>
      <c r="Q82" s="71"/>
      <c r="R82" s="71"/>
      <c r="S82" s="42"/>
      <c r="T82" s="42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</row>
    <row r="83" spans="1:165" s="9" customFormat="1" ht="30" x14ac:dyDescent="0.25">
      <c r="A83" s="6" t="s">
        <v>19</v>
      </c>
      <c r="B83" s="38" t="s">
        <v>43</v>
      </c>
      <c r="C83" s="7" t="s">
        <v>14</v>
      </c>
      <c r="D83" s="52">
        <f>D85</f>
        <v>0</v>
      </c>
      <c r="E83" s="52">
        <f>E85+E84</f>
        <v>595</v>
      </c>
      <c r="F83" s="52">
        <f t="shared" ref="F83:O83" si="15">F85</f>
        <v>0</v>
      </c>
      <c r="G83" s="52">
        <f t="shared" si="15"/>
        <v>0</v>
      </c>
      <c r="H83" s="52">
        <f t="shared" si="15"/>
        <v>0</v>
      </c>
      <c r="I83" s="52">
        <f>I84+I85</f>
        <v>595</v>
      </c>
      <c r="J83" s="52">
        <f t="shared" si="15"/>
        <v>0</v>
      </c>
      <c r="K83" s="52">
        <f t="shared" si="15"/>
        <v>0</v>
      </c>
      <c r="L83" s="52">
        <f t="shared" si="15"/>
        <v>0</v>
      </c>
      <c r="M83" s="52">
        <f>M84+M85</f>
        <v>595</v>
      </c>
      <c r="N83" s="52">
        <f t="shared" si="15"/>
        <v>0</v>
      </c>
      <c r="O83" s="52">
        <f t="shared" si="15"/>
        <v>0</v>
      </c>
      <c r="P83" s="53">
        <f t="shared" si="11"/>
        <v>100</v>
      </c>
      <c r="Q83" s="71"/>
      <c r="R83" s="71"/>
      <c r="S83" s="42"/>
      <c r="T83" s="42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</row>
    <row r="84" spans="1:165" s="9" customFormat="1" ht="63" x14ac:dyDescent="0.25">
      <c r="A84" s="6"/>
      <c r="B84" s="38" t="s">
        <v>139</v>
      </c>
      <c r="C84" s="7" t="s">
        <v>14</v>
      </c>
      <c r="D84" s="52"/>
      <c r="E84" s="52">
        <v>435</v>
      </c>
      <c r="F84" s="52"/>
      <c r="G84" s="52"/>
      <c r="H84" s="52"/>
      <c r="I84" s="52">
        <v>435</v>
      </c>
      <c r="J84" s="52"/>
      <c r="K84" s="52"/>
      <c r="L84" s="52"/>
      <c r="M84" s="52">
        <v>435</v>
      </c>
      <c r="N84" s="52"/>
      <c r="O84" s="52"/>
      <c r="P84" s="53">
        <f t="shared" si="11"/>
        <v>100</v>
      </c>
      <c r="Q84" s="75" t="s">
        <v>215</v>
      </c>
      <c r="R84" s="72" t="s">
        <v>149</v>
      </c>
      <c r="S84" s="42"/>
      <c r="T84" s="42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</row>
    <row r="85" spans="1:165" s="9" customFormat="1" ht="72" x14ac:dyDescent="0.25">
      <c r="A85" s="6"/>
      <c r="B85" s="38" t="s">
        <v>44</v>
      </c>
      <c r="C85" s="7" t="s">
        <v>14</v>
      </c>
      <c r="D85" s="52"/>
      <c r="E85" s="52">
        <v>160</v>
      </c>
      <c r="F85" s="54"/>
      <c r="G85" s="52"/>
      <c r="H85" s="55"/>
      <c r="I85" s="55">
        <v>160</v>
      </c>
      <c r="J85" s="57"/>
      <c r="K85" s="55"/>
      <c r="L85" s="55"/>
      <c r="M85" s="55">
        <v>160</v>
      </c>
      <c r="N85" s="57"/>
      <c r="O85" s="55"/>
      <c r="P85" s="53">
        <f t="shared" si="11"/>
        <v>100</v>
      </c>
      <c r="Q85" s="75" t="s">
        <v>165</v>
      </c>
      <c r="R85" s="72" t="s">
        <v>149</v>
      </c>
      <c r="S85" s="42"/>
      <c r="T85" s="42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</row>
    <row r="86" spans="1:165" s="9" customFormat="1" ht="31.5" x14ac:dyDescent="0.25">
      <c r="A86" s="6" t="s">
        <v>19</v>
      </c>
      <c r="B86" s="38" t="s">
        <v>45</v>
      </c>
      <c r="C86" s="7" t="s">
        <v>14</v>
      </c>
      <c r="D86" s="52">
        <f>D87+D89+D90+D91+D92+D93+D94</f>
        <v>129360</v>
      </c>
      <c r="E86" s="52">
        <f>E87+E89+E90+E91+E92+E93+E94+E88</f>
        <v>430310</v>
      </c>
      <c r="F86" s="52">
        <f t="shared" ref="F86:O86" si="16">F87+F89+F90+F91+F92+F93+F94</f>
        <v>0</v>
      </c>
      <c r="G86" s="52">
        <f t="shared" si="16"/>
        <v>0</v>
      </c>
      <c r="H86" s="52">
        <f>H87+H89+H90+H91+H92+H93+H94</f>
        <v>105243.7</v>
      </c>
      <c r="I86" s="52">
        <f>I87+I89+I90+I91+I92+I93+I94+I88</f>
        <v>393239.1</v>
      </c>
      <c r="J86" s="52">
        <f t="shared" si="16"/>
        <v>0</v>
      </c>
      <c r="K86" s="52">
        <f t="shared" si="16"/>
        <v>0</v>
      </c>
      <c r="L86" s="52">
        <f>L87+L89+L90+L91+L92+L93+L94</f>
        <v>105243.7</v>
      </c>
      <c r="M86" s="52">
        <f>M87+M89+M90+M91+M92+M93+M94+M88</f>
        <v>393122.3</v>
      </c>
      <c r="N86" s="52">
        <f t="shared" si="16"/>
        <v>0</v>
      </c>
      <c r="O86" s="52">
        <f t="shared" si="16"/>
        <v>0</v>
      </c>
      <c r="P86" s="53">
        <f t="shared" si="11"/>
        <v>89.046402344238572</v>
      </c>
      <c r="Q86" s="71"/>
      <c r="R86" s="71"/>
      <c r="S86" s="42"/>
      <c r="T86" s="42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</row>
    <row r="87" spans="1:165" s="9" customFormat="1" ht="36" x14ac:dyDescent="0.25">
      <c r="A87" s="6"/>
      <c r="B87" s="38" t="s">
        <v>46</v>
      </c>
      <c r="C87" s="7" t="s">
        <v>14</v>
      </c>
      <c r="D87" s="52"/>
      <c r="E87" s="52">
        <v>78000</v>
      </c>
      <c r="F87" s="54"/>
      <c r="G87" s="52"/>
      <c r="H87" s="55"/>
      <c r="I87" s="55">
        <v>77937.399999999994</v>
      </c>
      <c r="J87" s="57"/>
      <c r="K87" s="55"/>
      <c r="L87" s="55"/>
      <c r="M87" s="55">
        <v>77937.399999999994</v>
      </c>
      <c r="N87" s="57"/>
      <c r="O87" s="55"/>
      <c r="P87" s="53">
        <f t="shared" si="11"/>
        <v>99.919743589743575</v>
      </c>
      <c r="Q87" s="75" t="s">
        <v>166</v>
      </c>
      <c r="R87" s="72" t="s">
        <v>149</v>
      </c>
      <c r="S87" s="42"/>
      <c r="T87" s="42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</row>
    <row r="88" spans="1:165" s="9" customFormat="1" ht="173.25" x14ac:dyDescent="0.25">
      <c r="A88" s="6"/>
      <c r="B88" s="38" t="s">
        <v>128</v>
      </c>
      <c r="C88" s="7" t="s">
        <v>14</v>
      </c>
      <c r="D88" s="52"/>
      <c r="E88" s="52">
        <v>11670</v>
      </c>
      <c r="F88" s="54"/>
      <c r="G88" s="52"/>
      <c r="H88" s="55"/>
      <c r="I88" s="55">
        <v>412.3</v>
      </c>
      <c r="J88" s="57"/>
      <c r="K88" s="55"/>
      <c r="L88" s="55"/>
      <c r="M88" s="55">
        <v>295.5</v>
      </c>
      <c r="N88" s="57"/>
      <c r="O88" s="55"/>
      <c r="P88" s="53">
        <f t="shared" si="11"/>
        <v>2.532133676092545</v>
      </c>
      <c r="Q88" s="75" t="s">
        <v>216</v>
      </c>
      <c r="R88" s="72" t="s">
        <v>176</v>
      </c>
      <c r="S88" s="42"/>
      <c r="T88" s="42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</row>
    <row r="89" spans="1:165" s="9" customFormat="1" ht="54" x14ac:dyDescent="0.25">
      <c r="A89" s="6"/>
      <c r="B89" s="38" t="s">
        <v>47</v>
      </c>
      <c r="C89" s="7" t="s">
        <v>14</v>
      </c>
      <c r="D89" s="52"/>
      <c r="E89" s="52">
        <v>17250</v>
      </c>
      <c r="F89" s="54"/>
      <c r="G89" s="54"/>
      <c r="H89" s="55"/>
      <c r="I89" s="52">
        <v>17250</v>
      </c>
      <c r="J89" s="57"/>
      <c r="K89" s="57"/>
      <c r="L89" s="55"/>
      <c r="M89" s="52">
        <v>17250</v>
      </c>
      <c r="N89" s="57"/>
      <c r="O89" s="57"/>
      <c r="P89" s="53">
        <f t="shared" si="11"/>
        <v>100</v>
      </c>
      <c r="Q89" s="75" t="s">
        <v>167</v>
      </c>
      <c r="R89" s="72" t="s">
        <v>149</v>
      </c>
      <c r="S89" s="42"/>
      <c r="T89" s="42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</row>
    <row r="90" spans="1:165" s="9" customFormat="1" ht="409.5" x14ac:dyDescent="0.25">
      <c r="A90" s="6"/>
      <c r="B90" s="38" t="s">
        <v>48</v>
      </c>
      <c r="C90" s="7" t="s">
        <v>14</v>
      </c>
      <c r="D90" s="52">
        <v>129360</v>
      </c>
      <c r="E90" s="52">
        <v>134640</v>
      </c>
      <c r="F90" s="54"/>
      <c r="G90" s="52"/>
      <c r="H90" s="52">
        <v>105243.7</v>
      </c>
      <c r="I90" s="52">
        <v>109539.4</v>
      </c>
      <c r="J90" s="52"/>
      <c r="K90" s="52"/>
      <c r="L90" s="52">
        <v>105243.7</v>
      </c>
      <c r="M90" s="52">
        <v>109539.4</v>
      </c>
      <c r="N90" s="52"/>
      <c r="O90" s="52"/>
      <c r="P90" s="53">
        <f t="shared" si="11"/>
        <v>81.357234848484836</v>
      </c>
      <c r="Q90" s="75" t="s">
        <v>170</v>
      </c>
      <c r="R90" s="75" t="s">
        <v>217</v>
      </c>
      <c r="S90" s="42"/>
      <c r="T90" s="42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</row>
    <row r="91" spans="1:165" s="9" customFormat="1" ht="54" x14ac:dyDescent="0.25">
      <c r="A91" s="6"/>
      <c r="B91" s="38" t="s">
        <v>49</v>
      </c>
      <c r="C91" s="7" t="s">
        <v>14</v>
      </c>
      <c r="D91" s="52"/>
      <c r="E91" s="52">
        <v>65540</v>
      </c>
      <c r="F91" s="54"/>
      <c r="G91" s="54"/>
      <c r="H91" s="55"/>
      <c r="I91" s="55">
        <v>65540</v>
      </c>
      <c r="J91" s="57"/>
      <c r="K91" s="57"/>
      <c r="L91" s="55"/>
      <c r="M91" s="55">
        <v>65540</v>
      </c>
      <c r="N91" s="57"/>
      <c r="O91" s="57"/>
      <c r="P91" s="53">
        <f t="shared" si="11"/>
        <v>100</v>
      </c>
      <c r="Q91" s="75" t="s">
        <v>168</v>
      </c>
      <c r="R91" s="72" t="s">
        <v>149</v>
      </c>
      <c r="S91" s="42"/>
      <c r="T91" s="42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</row>
    <row r="92" spans="1:165" s="9" customFormat="1" ht="54" x14ac:dyDescent="0.25">
      <c r="A92" s="6"/>
      <c r="B92" s="38" t="s">
        <v>50</v>
      </c>
      <c r="C92" s="7" t="s">
        <v>14</v>
      </c>
      <c r="D92" s="52"/>
      <c r="E92" s="52">
        <v>63960</v>
      </c>
      <c r="F92" s="54"/>
      <c r="G92" s="54"/>
      <c r="H92" s="55"/>
      <c r="I92" s="52">
        <v>63960</v>
      </c>
      <c r="J92" s="57"/>
      <c r="K92" s="57"/>
      <c r="L92" s="55"/>
      <c r="M92" s="52">
        <v>63960</v>
      </c>
      <c r="N92" s="57"/>
      <c r="O92" s="57"/>
      <c r="P92" s="53">
        <f t="shared" si="11"/>
        <v>100</v>
      </c>
      <c r="Q92" s="75" t="s">
        <v>169</v>
      </c>
      <c r="R92" s="72" t="s">
        <v>149</v>
      </c>
      <c r="S92" s="42"/>
      <c r="T92" s="42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</row>
    <row r="93" spans="1:165" s="9" customFormat="1" ht="63" x14ac:dyDescent="0.25">
      <c r="A93" s="6"/>
      <c r="B93" s="39" t="s">
        <v>51</v>
      </c>
      <c r="C93" s="7" t="s">
        <v>14</v>
      </c>
      <c r="D93" s="52"/>
      <c r="E93" s="52">
        <v>14900</v>
      </c>
      <c r="F93" s="54"/>
      <c r="G93" s="52"/>
      <c r="H93" s="52"/>
      <c r="I93" s="52">
        <v>14250</v>
      </c>
      <c r="J93" s="52"/>
      <c r="K93" s="52"/>
      <c r="L93" s="52"/>
      <c r="M93" s="52">
        <v>14250</v>
      </c>
      <c r="N93" s="52"/>
      <c r="O93" s="52"/>
      <c r="P93" s="53">
        <f t="shared" si="11"/>
        <v>95.637583892617457</v>
      </c>
      <c r="Q93" s="75" t="s">
        <v>172</v>
      </c>
      <c r="R93" s="72" t="s">
        <v>149</v>
      </c>
      <c r="S93" s="42"/>
      <c r="T93" s="42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</row>
    <row r="94" spans="1:165" s="9" customFormat="1" ht="90" x14ac:dyDescent="0.25">
      <c r="A94" s="6"/>
      <c r="B94" s="39" t="s">
        <v>76</v>
      </c>
      <c r="C94" s="7" t="s">
        <v>14</v>
      </c>
      <c r="D94" s="52"/>
      <c r="E94" s="52">
        <v>44350</v>
      </c>
      <c r="F94" s="54"/>
      <c r="G94" s="54"/>
      <c r="H94" s="55"/>
      <c r="I94" s="55">
        <v>44350</v>
      </c>
      <c r="J94" s="57"/>
      <c r="K94" s="57"/>
      <c r="L94" s="55"/>
      <c r="M94" s="55">
        <v>44350</v>
      </c>
      <c r="N94" s="57"/>
      <c r="O94" s="57"/>
      <c r="P94" s="53">
        <f t="shared" si="11"/>
        <v>100</v>
      </c>
      <c r="Q94" s="75" t="s">
        <v>171</v>
      </c>
      <c r="R94" s="72" t="s">
        <v>149</v>
      </c>
      <c r="S94" s="43"/>
      <c r="T94" s="42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</row>
    <row r="95" spans="1:165" s="9" customFormat="1" ht="110.25" x14ac:dyDescent="0.25">
      <c r="A95" s="6" t="s">
        <v>19</v>
      </c>
      <c r="B95" s="38" t="s">
        <v>103</v>
      </c>
      <c r="C95" s="7" t="s">
        <v>106</v>
      </c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3" t="e">
        <f t="shared" si="11"/>
        <v>#DIV/0!</v>
      </c>
      <c r="Q95" s="71"/>
      <c r="R95" s="71"/>
      <c r="S95" s="43"/>
      <c r="T95" s="42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</row>
    <row r="96" spans="1:165" s="9" customFormat="1" ht="63" x14ac:dyDescent="0.25">
      <c r="A96" s="6" t="s">
        <v>95</v>
      </c>
      <c r="B96" s="38" t="s">
        <v>104</v>
      </c>
      <c r="C96" s="7" t="s">
        <v>107</v>
      </c>
      <c r="D96" s="52">
        <f>D97</f>
        <v>233484.79999999999</v>
      </c>
      <c r="E96" s="52">
        <f t="shared" ref="E96:O96" si="17">E97</f>
        <v>384149.4</v>
      </c>
      <c r="F96" s="52">
        <f t="shared" si="17"/>
        <v>0</v>
      </c>
      <c r="G96" s="52">
        <f t="shared" si="17"/>
        <v>0</v>
      </c>
      <c r="H96" s="52">
        <f t="shared" si="17"/>
        <v>233333.6</v>
      </c>
      <c r="I96" s="52">
        <f t="shared" si="17"/>
        <v>382049.70000000007</v>
      </c>
      <c r="J96" s="52">
        <f t="shared" si="17"/>
        <v>0</v>
      </c>
      <c r="K96" s="52">
        <f t="shared" si="17"/>
        <v>0</v>
      </c>
      <c r="L96" s="52">
        <f t="shared" si="17"/>
        <v>233333.6</v>
      </c>
      <c r="M96" s="52">
        <f t="shared" si="17"/>
        <v>382049.70000000007</v>
      </c>
      <c r="N96" s="52">
        <f t="shared" si="17"/>
        <v>0</v>
      </c>
      <c r="O96" s="52">
        <f t="shared" si="17"/>
        <v>0</v>
      </c>
      <c r="P96" s="53">
        <f t="shared" si="11"/>
        <v>99.635560984155362</v>
      </c>
      <c r="Q96" s="71"/>
      <c r="R96" s="71"/>
      <c r="S96" s="43"/>
      <c r="T96" s="42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</row>
    <row r="97" spans="1:165" s="9" customFormat="1" ht="409.5" x14ac:dyDescent="0.25">
      <c r="A97" s="6"/>
      <c r="B97" s="38" t="s">
        <v>105</v>
      </c>
      <c r="C97" s="7" t="s">
        <v>107</v>
      </c>
      <c r="D97" s="52">
        <v>233484.79999999999</v>
      </c>
      <c r="E97" s="52">
        <v>384149.4</v>
      </c>
      <c r="F97" s="52"/>
      <c r="G97" s="52"/>
      <c r="H97" s="52">
        <v>233333.6</v>
      </c>
      <c r="I97" s="52">
        <f>615383.3-H97</f>
        <v>382049.70000000007</v>
      </c>
      <c r="J97" s="52"/>
      <c r="K97" s="52"/>
      <c r="L97" s="52">
        <v>233333.6</v>
      </c>
      <c r="M97" s="52">
        <f>615383.3-L97</f>
        <v>382049.70000000007</v>
      </c>
      <c r="N97" s="65"/>
      <c r="O97" s="52"/>
      <c r="P97" s="53">
        <f t="shared" si="11"/>
        <v>99.635560984155362</v>
      </c>
      <c r="Q97" s="77" t="s">
        <v>173</v>
      </c>
      <c r="R97" s="73" t="s">
        <v>149</v>
      </c>
      <c r="S97" s="43"/>
      <c r="T97" s="42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</row>
    <row r="98" spans="1:165" s="9" customFormat="1" ht="36" x14ac:dyDescent="0.25">
      <c r="A98" s="6" t="s">
        <v>95</v>
      </c>
      <c r="B98" s="38" t="s">
        <v>229</v>
      </c>
      <c r="C98" s="7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65"/>
      <c r="O98" s="52"/>
      <c r="P98" s="53"/>
      <c r="Q98" s="78" t="s">
        <v>234</v>
      </c>
      <c r="R98" s="73" t="s">
        <v>230</v>
      </c>
      <c r="S98" s="43"/>
      <c r="T98" s="42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</row>
    <row r="99" spans="1:165" s="9" customFormat="1" ht="396" x14ac:dyDescent="0.25">
      <c r="A99" s="6" t="s">
        <v>95</v>
      </c>
      <c r="B99" s="38" t="s">
        <v>231</v>
      </c>
      <c r="C99" s="7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65"/>
      <c r="O99" s="52"/>
      <c r="P99" s="53"/>
      <c r="Q99" s="75" t="s">
        <v>233</v>
      </c>
      <c r="R99" s="73" t="s">
        <v>230</v>
      </c>
      <c r="S99" s="43"/>
      <c r="T99" s="42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</row>
    <row r="100" spans="1:165" s="9" customFormat="1" ht="18" x14ac:dyDescent="0.25">
      <c r="A100" s="93" t="s">
        <v>32</v>
      </c>
      <c r="B100" s="93"/>
      <c r="C100" s="7"/>
      <c r="D100" s="58">
        <f>D83+D86+D95+D96</f>
        <v>362844.8</v>
      </c>
      <c r="E100" s="58">
        <f>E83+E86+E95+E96</f>
        <v>815054.4</v>
      </c>
      <c r="F100" s="58">
        <f t="shared" ref="F100:O100" si="18">F83+F86+F95+F96</f>
        <v>0</v>
      </c>
      <c r="G100" s="58">
        <f t="shared" si="18"/>
        <v>0</v>
      </c>
      <c r="H100" s="58">
        <f>H83+H86+H95+H96</f>
        <v>338577.3</v>
      </c>
      <c r="I100" s="58">
        <f>I83+I86+I95+I96</f>
        <v>775883.8</v>
      </c>
      <c r="J100" s="58">
        <f t="shared" si="18"/>
        <v>0</v>
      </c>
      <c r="K100" s="58">
        <f t="shared" si="18"/>
        <v>0</v>
      </c>
      <c r="L100" s="58">
        <f t="shared" si="18"/>
        <v>338577.3</v>
      </c>
      <c r="M100" s="58">
        <f t="shared" si="18"/>
        <v>775767</v>
      </c>
      <c r="N100" s="58">
        <f t="shared" si="18"/>
        <v>0</v>
      </c>
      <c r="O100" s="58">
        <f t="shared" si="18"/>
        <v>0</v>
      </c>
      <c r="P100" s="53">
        <f t="shared" si="11"/>
        <v>94.6043855025965</v>
      </c>
      <c r="Q100" s="71"/>
      <c r="R100" s="71"/>
      <c r="S100" s="42"/>
      <c r="T100" s="42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</row>
    <row r="101" spans="1:165" s="9" customFormat="1" ht="18" x14ac:dyDescent="0.25">
      <c r="A101" s="94" t="s">
        <v>77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6"/>
      <c r="P101" s="53"/>
      <c r="Q101" s="71"/>
      <c r="R101" s="71"/>
      <c r="S101" s="42"/>
      <c r="T101" s="42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</row>
    <row r="102" spans="1:165" s="9" customFormat="1" ht="45" x14ac:dyDescent="0.25">
      <c r="A102" s="6" t="s">
        <v>79</v>
      </c>
      <c r="B102" s="39" t="s">
        <v>78</v>
      </c>
      <c r="C102" s="7" t="s">
        <v>83</v>
      </c>
      <c r="D102" s="59">
        <f>D103</f>
        <v>0</v>
      </c>
      <c r="E102" s="59">
        <f t="shared" ref="E102:O102" si="19">E103</f>
        <v>174786</v>
      </c>
      <c r="F102" s="59">
        <f t="shared" si="19"/>
        <v>0</v>
      </c>
      <c r="G102" s="59">
        <f t="shared" si="19"/>
        <v>0</v>
      </c>
      <c r="H102" s="59">
        <f t="shared" si="19"/>
        <v>0</v>
      </c>
      <c r="I102" s="59">
        <f t="shared" si="19"/>
        <v>174786</v>
      </c>
      <c r="J102" s="59">
        <f t="shared" si="19"/>
        <v>0</v>
      </c>
      <c r="K102" s="59">
        <f t="shared" si="19"/>
        <v>0</v>
      </c>
      <c r="L102" s="59">
        <f t="shared" si="19"/>
        <v>0</v>
      </c>
      <c r="M102" s="59">
        <f t="shared" si="19"/>
        <v>174786</v>
      </c>
      <c r="N102" s="59">
        <f t="shared" si="19"/>
        <v>0</v>
      </c>
      <c r="O102" s="59">
        <f t="shared" si="19"/>
        <v>0</v>
      </c>
      <c r="P102" s="53">
        <f t="shared" si="11"/>
        <v>100</v>
      </c>
      <c r="Q102" s="71"/>
      <c r="R102" s="71"/>
      <c r="S102" s="42"/>
      <c r="T102" s="42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</row>
    <row r="103" spans="1:165" s="9" customFormat="1" ht="72" x14ac:dyDescent="0.25">
      <c r="A103" s="37"/>
      <c r="B103" s="39" t="s">
        <v>58</v>
      </c>
      <c r="C103" s="7" t="s">
        <v>17</v>
      </c>
      <c r="D103" s="52"/>
      <c r="E103" s="60">
        <v>174786</v>
      </c>
      <c r="F103" s="54"/>
      <c r="G103" s="54"/>
      <c r="H103" s="55"/>
      <c r="I103" s="55">
        <v>174786</v>
      </c>
      <c r="J103" s="57"/>
      <c r="K103" s="57"/>
      <c r="L103" s="55"/>
      <c r="M103" s="55">
        <v>174786</v>
      </c>
      <c r="N103" s="57"/>
      <c r="O103" s="57"/>
      <c r="P103" s="53">
        <f t="shared" si="11"/>
        <v>100</v>
      </c>
      <c r="Q103" s="75" t="s">
        <v>174</v>
      </c>
      <c r="R103" s="73" t="s">
        <v>149</v>
      </c>
      <c r="S103" s="42"/>
      <c r="T103" s="42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</row>
    <row r="104" spans="1:165" s="9" customFormat="1" ht="45" x14ac:dyDescent="0.25">
      <c r="A104" s="6" t="s">
        <v>79</v>
      </c>
      <c r="B104" s="39" t="s">
        <v>80</v>
      </c>
      <c r="C104" s="7" t="s">
        <v>83</v>
      </c>
      <c r="D104" s="59">
        <v>0</v>
      </c>
      <c r="E104" s="59">
        <v>1192271.6000000001</v>
      </c>
      <c r="F104" s="59">
        <v>0</v>
      </c>
      <c r="G104" s="59">
        <v>0</v>
      </c>
      <c r="H104" s="59"/>
      <c r="I104" s="59">
        <v>843418.1</v>
      </c>
      <c r="J104" s="59"/>
      <c r="K104" s="59"/>
      <c r="L104" s="59"/>
      <c r="M104" s="59">
        <v>843418.1</v>
      </c>
      <c r="N104" s="52"/>
      <c r="O104" s="52"/>
      <c r="P104" s="53">
        <f t="shared" si="11"/>
        <v>70.740433639449265</v>
      </c>
      <c r="Q104" s="75" t="s">
        <v>175</v>
      </c>
      <c r="R104" s="73" t="s">
        <v>176</v>
      </c>
      <c r="S104" s="42"/>
      <c r="T104" s="42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</row>
    <row r="105" spans="1:165" s="9" customFormat="1" ht="18" x14ac:dyDescent="0.25">
      <c r="A105" s="6"/>
      <c r="B105" s="39"/>
      <c r="C105" s="7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3" t="e">
        <f t="shared" si="11"/>
        <v>#DIV/0!</v>
      </c>
      <c r="Q105" s="71"/>
      <c r="R105" s="71"/>
      <c r="S105" s="42"/>
      <c r="T105" s="42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</row>
    <row r="106" spans="1:165" s="9" customFormat="1" ht="45" x14ac:dyDescent="0.25">
      <c r="A106" s="6" t="s">
        <v>79</v>
      </c>
      <c r="B106" s="39" t="s">
        <v>82</v>
      </c>
      <c r="C106" s="7" t="s">
        <v>83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3" t="e">
        <f t="shared" si="11"/>
        <v>#DIV/0!</v>
      </c>
      <c r="Q106" s="71"/>
      <c r="R106" s="71"/>
      <c r="S106" s="42"/>
      <c r="T106" s="42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</row>
    <row r="107" spans="1:165" s="9" customFormat="1" ht="18" x14ac:dyDescent="0.25">
      <c r="A107" s="6"/>
      <c r="B107" s="39" t="s">
        <v>91</v>
      </c>
      <c r="C107" s="7"/>
      <c r="D107" s="59"/>
      <c r="E107" s="59">
        <v>0</v>
      </c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3" t="e">
        <f t="shared" si="11"/>
        <v>#DIV/0!</v>
      </c>
      <c r="Q107" s="71"/>
      <c r="R107" s="71"/>
      <c r="S107" s="42"/>
      <c r="T107" s="42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</row>
    <row r="108" spans="1:165" s="9" customFormat="1" ht="47.25" x14ac:dyDescent="0.25">
      <c r="A108" s="6" t="s">
        <v>19</v>
      </c>
      <c r="B108" s="38" t="s">
        <v>57</v>
      </c>
      <c r="C108" s="7" t="s">
        <v>17</v>
      </c>
      <c r="D108" s="59">
        <f>D109</f>
        <v>0</v>
      </c>
      <c r="E108" s="59">
        <f>SUM(E110:E118)</f>
        <v>1006588.3999999999</v>
      </c>
      <c r="F108" s="59">
        <f>F109</f>
        <v>0</v>
      </c>
      <c r="G108" s="59">
        <f>G109</f>
        <v>0</v>
      </c>
      <c r="H108" s="59">
        <f>H109</f>
        <v>0</v>
      </c>
      <c r="I108" s="59">
        <f>SUM(I110:I118)</f>
        <v>999338.3</v>
      </c>
      <c r="J108" s="59">
        <f>J109+J111+J118</f>
        <v>0</v>
      </c>
      <c r="K108" s="59">
        <f>K109+K111+K118</f>
        <v>0</v>
      </c>
      <c r="L108" s="59">
        <f>L109+L111+L118</f>
        <v>0</v>
      </c>
      <c r="M108" s="59">
        <f>M109+M110+M111+M118+M112+M113+M116+M117+M114+M115</f>
        <v>999338.3</v>
      </c>
      <c r="N108" s="59">
        <f>N109+N111+N118</f>
        <v>0</v>
      </c>
      <c r="O108" s="59">
        <f>O109+O111+O118</f>
        <v>0</v>
      </c>
      <c r="P108" s="53">
        <f t="shared" si="11"/>
        <v>99.279735391347657</v>
      </c>
      <c r="Q108" s="71"/>
      <c r="R108" s="71"/>
      <c r="S108" s="42"/>
      <c r="T108" s="42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</row>
    <row r="109" spans="1:165" s="9" customFormat="1" ht="45" x14ac:dyDescent="0.25">
      <c r="A109" s="37"/>
      <c r="B109" s="38" t="s">
        <v>59</v>
      </c>
      <c r="C109" s="7" t="s">
        <v>17</v>
      </c>
      <c r="D109" s="58"/>
      <c r="E109" s="59">
        <v>0</v>
      </c>
      <c r="F109" s="58"/>
      <c r="G109" s="58"/>
      <c r="H109" s="58"/>
      <c r="I109" s="59">
        <v>0</v>
      </c>
      <c r="J109" s="59"/>
      <c r="K109" s="59"/>
      <c r="L109" s="59"/>
      <c r="M109" s="59">
        <v>0</v>
      </c>
      <c r="N109" s="58"/>
      <c r="O109" s="58"/>
      <c r="P109" s="53" t="e">
        <f t="shared" si="11"/>
        <v>#DIV/0!</v>
      </c>
      <c r="Q109" s="71"/>
      <c r="R109" s="71"/>
      <c r="S109" s="42"/>
      <c r="T109" s="42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</row>
    <row r="110" spans="1:165" s="9" customFormat="1" ht="72" x14ac:dyDescent="0.25">
      <c r="A110" s="46"/>
      <c r="B110" s="47" t="s">
        <v>81</v>
      </c>
      <c r="C110" s="48" t="s">
        <v>83</v>
      </c>
      <c r="D110" s="61"/>
      <c r="E110" s="61">
        <v>404339.1</v>
      </c>
      <c r="F110" s="61"/>
      <c r="G110" s="61"/>
      <c r="H110" s="61"/>
      <c r="I110" s="61">
        <v>403247.2</v>
      </c>
      <c r="J110" s="61"/>
      <c r="K110" s="61"/>
      <c r="L110" s="61"/>
      <c r="M110" s="59">
        <v>403247.2</v>
      </c>
      <c r="N110" s="61"/>
      <c r="O110" s="61"/>
      <c r="P110" s="53">
        <f t="shared" si="11"/>
        <v>99.729954387295223</v>
      </c>
      <c r="Q110" s="75" t="s">
        <v>177</v>
      </c>
      <c r="R110" s="73" t="s">
        <v>149</v>
      </c>
      <c r="S110" s="42"/>
      <c r="T110" s="42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</row>
    <row r="111" spans="1:165" s="9" customFormat="1" ht="47.25" x14ac:dyDescent="0.25">
      <c r="A111" s="46"/>
      <c r="B111" s="49" t="s">
        <v>119</v>
      </c>
      <c r="C111" s="48" t="s">
        <v>17</v>
      </c>
      <c r="D111" s="62"/>
      <c r="E111" s="61">
        <v>33268.6</v>
      </c>
      <c r="F111" s="62"/>
      <c r="G111" s="62"/>
      <c r="H111" s="62"/>
      <c r="I111" s="61">
        <v>31126.1</v>
      </c>
      <c r="J111" s="61"/>
      <c r="K111" s="61"/>
      <c r="L111" s="61"/>
      <c r="M111" s="59">
        <v>31126.1</v>
      </c>
      <c r="N111" s="62"/>
      <c r="O111" s="62"/>
      <c r="P111" s="53">
        <f t="shared" si="11"/>
        <v>93.559993507391354</v>
      </c>
      <c r="Q111" s="75" t="s">
        <v>178</v>
      </c>
      <c r="R111" s="73" t="s">
        <v>149</v>
      </c>
      <c r="S111" s="43"/>
      <c r="T111" s="50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</row>
    <row r="112" spans="1:165" s="9" customFormat="1" ht="45" x14ac:dyDescent="0.25">
      <c r="A112" s="45"/>
      <c r="B112" s="49" t="s">
        <v>114</v>
      </c>
      <c r="C112" s="48" t="s">
        <v>17</v>
      </c>
      <c r="D112" s="62"/>
      <c r="E112" s="61">
        <v>45350</v>
      </c>
      <c r="F112" s="62"/>
      <c r="G112" s="62"/>
      <c r="H112" s="62"/>
      <c r="I112" s="61">
        <v>45240.5</v>
      </c>
      <c r="J112" s="61"/>
      <c r="K112" s="61"/>
      <c r="L112" s="61"/>
      <c r="M112" s="59">
        <v>45240.5</v>
      </c>
      <c r="N112" s="62"/>
      <c r="O112" s="62"/>
      <c r="P112" s="53">
        <f t="shared" si="11"/>
        <v>99.758544652701204</v>
      </c>
      <c r="Q112" s="75" t="s">
        <v>179</v>
      </c>
      <c r="R112" s="73" t="s">
        <v>149</v>
      </c>
      <c r="S112" s="43"/>
      <c r="T112" s="42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</row>
    <row r="113" spans="1:165" s="9" customFormat="1" ht="108" x14ac:dyDescent="0.25">
      <c r="A113" s="46"/>
      <c r="B113" s="49" t="s">
        <v>122</v>
      </c>
      <c r="C113" s="48" t="s">
        <v>17</v>
      </c>
      <c r="D113" s="62"/>
      <c r="E113" s="61">
        <v>5000</v>
      </c>
      <c r="F113" s="62"/>
      <c r="G113" s="62"/>
      <c r="H113" s="62"/>
      <c r="I113" s="61">
        <v>1406.2</v>
      </c>
      <c r="J113" s="61"/>
      <c r="K113" s="61"/>
      <c r="L113" s="61"/>
      <c r="M113" s="59">
        <v>1406.2</v>
      </c>
      <c r="N113" s="62"/>
      <c r="O113" s="62"/>
      <c r="P113" s="53">
        <f t="shared" si="11"/>
        <v>28.123999999999999</v>
      </c>
      <c r="Q113" s="75" t="s">
        <v>180</v>
      </c>
      <c r="R113" s="73" t="s">
        <v>149</v>
      </c>
      <c r="S113" s="43"/>
      <c r="T113" s="42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</row>
    <row r="114" spans="1:165" s="9" customFormat="1" ht="72" x14ac:dyDescent="0.25">
      <c r="A114" s="46"/>
      <c r="B114" s="49" t="s">
        <v>115</v>
      </c>
      <c r="C114" s="48" t="s">
        <v>17</v>
      </c>
      <c r="D114" s="62"/>
      <c r="E114" s="61">
        <v>2105</v>
      </c>
      <c r="F114" s="62"/>
      <c r="G114" s="62"/>
      <c r="H114" s="62"/>
      <c r="I114" s="61">
        <v>2104.3000000000002</v>
      </c>
      <c r="J114" s="61"/>
      <c r="K114" s="61"/>
      <c r="L114" s="61"/>
      <c r="M114" s="59">
        <v>2104.3000000000002</v>
      </c>
      <c r="N114" s="62"/>
      <c r="O114" s="62"/>
      <c r="P114" s="53">
        <f t="shared" si="11"/>
        <v>99.966745843230413</v>
      </c>
      <c r="Q114" s="75" t="s">
        <v>181</v>
      </c>
      <c r="R114" s="73" t="s">
        <v>149</v>
      </c>
      <c r="S114" s="43"/>
      <c r="T114" s="42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</row>
    <row r="115" spans="1:165" s="9" customFormat="1" ht="90" x14ac:dyDescent="0.25">
      <c r="A115" s="46"/>
      <c r="B115" s="49" t="s">
        <v>116</v>
      </c>
      <c r="C115" s="48" t="s">
        <v>17</v>
      </c>
      <c r="D115" s="62"/>
      <c r="E115" s="63">
        <v>9976</v>
      </c>
      <c r="F115" s="62"/>
      <c r="G115" s="62"/>
      <c r="H115" s="62"/>
      <c r="I115" s="61">
        <v>9971.9</v>
      </c>
      <c r="J115" s="61"/>
      <c r="K115" s="61"/>
      <c r="L115" s="61"/>
      <c r="M115" s="59">
        <v>9971.9</v>
      </c>
      <c r="N115" s="62"/>
      <c r="O115" s="62"/>
      <c r="P115" s="53">
        <f t="shared" si="11"/>
        <v>99.958901363271849</v>
      </c>
      <c r="Q115" s="75" t="s">
        <v>182</v>
      </c>
      <c r="R115" s="73" t="s">
        <v>149</v>
      </c>
      <c r="S115" s="43"/>
      <c r="T115" s="42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</row>
    <row r="116" spans="1:165" s="9" customFormat="1" ht="45" x14ac:dyDescent="0.25">
      <c r="A116" s="46"/>
      <c r="B116" s="49" t="s">
        <v>118</v>
      </c>
      <c r="C116" s="48" t="s">
        <v>17</v>
      </c>
      <c r="D116" s="62"/>
      <c r="E116" s="61">
        <v>13500</v>
      </c>
      <c r="F116" s="62"/>
      <c r="G116" s="62"/>
      <c r="H116" s="62"/>
      <c r="I116" s="61">
        <v>13443.4</v>
      </c>
      <c r="J116" s="61"/>
      <c r="K116" s="61"/>
      <c r="L116" s="61"/>
      <c r="M116" s="59">
        <v>13443.4</v>
      </c>
      <c r="N116" s="62"/>
      <c r="O116" s="62"/>
      <c r="P116" s="53">
        <f t="shared" si="11"/>
        <v>99.580740740740737</v>
      </c>
      <c r="Q116" s="75" t="s">
        <v>183</v>
      </c>
      <c r="R116" s="73" t="s">
        <v>149</v>
      </c>
      <c r="S116" s="43"/>
      <c r="T116" s="42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</row>
    <row r="117" spans="1:165" s="9" customFormat="1" ht="47.25" x14ac:dyDescent="0.25">
      <c r="A117" s="46"/>
      <c r="B117" s="49" t="s">
        <v>117</v>
      </c>
      <c r="C117" s="48" t="s">
        <v>17</v>
      </c>
      <c r="D117" s="62"/>
      <c r="E117" s="61">
        <v>95049.7</v>
      </c>
      <c r="F117" s="62"/>
      <c r="G117" s="62"/>
      <c r="H117" s="62"/>
      <c r="I117" s="61">
        <v>94799.2</v>
      </c>
      <c r="J117" s="61"/>
      <c r="K117" s="61"/>
      <c r="L117" s="61"/>
      <c r="M117" s="59">
        <v>94799.2</v>
      </c>
      <c r="N117" s="62"/>
      <c r="O117" s="62"/>
      <c r="P117" s="53">
        <f t="shared" si="11"/>
        <v>99.736453665819042</v>
      </c>
      <c r="Q117" s="75" t="s">
        <v>184</v>
      </c>
      <c r="R117" s="73" t="s">
        <v>149</v>
      </c>
      <c r="S117" s="43"/>
      <c r="T117" s="42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</row>
    <row r="118" spans="1:165" s="9" customFormat="1" ht="47.25" x14ac:dyDescent="0.25">
      <c r="A118" s="45"/>
      <c r="B118" s="49" t="s">
        <v>108</v>
      </c>
      <c r="C118" s="48" t="s">
        <v>17</v>
      </c>
      <c r="D118" s="62"/>
      <c r="E118" s="61">
        <v>398000</v>
      </c>
      <c r="F118" s="62"/>
      <c r="G118" s="62"/>
      <c r="H118" s="62"/>
      <c r="I118" s="61">
        <v>397999.5</v>
      </c>
      <c r="J118" s="61"/>
      <c r="K118" s="61"/>
      <c r="L118" s="61"/>
      <c r="M118" s="59">
        <v>397999.5</v>
      </c>
      <c r="N118" s="62"/>
      <c r="O118" s="62"/>
      <c r="P118" s="53">
        <f t="shared" si="11"/>
        <v>99.999874371859292</v>
      </c>
      <c r="Q118" s="75" t="s">
        <v>185</v>
      </c>
      <c r="R118" s="73" t="s">
        <v>149</v>
      </c>
      <c r="S118" s="43"/>
      <c r="T118" s="42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</row>
    <row r="119" spans="1:165" s="9" customFormat="1" ht="45" x14ac:dyDescent="0.25">
      <c r="A119" s="37"/>
      <c r="B119" s="38"/>
      <c r="C119" s="48" t="s">
        <v>17</v>
      </c>
      <c r="D119" s="58"/>
      <c r="E119" s="59"/>
      <c r="F119" s="58"/>
      <c r="G119" s="58"/>
      <c r="H119" s="58"/>
      <c r="I119" s="59"/>
      <c r="J119" s="59"/>
      <c r="K119" s="59"/>
      <c r="L119" s="59"/>
      <c r="M119" s="59"/>
      <c r="N119" s="58"/>
      <c r="O119" s="58"/>
      <c r="P119" s="53" t="e">
        <f t="shared" si="11"/>
        <v>#DIV/0!</v>
      </c>
      <c r="Q119" s="71"/>
      <c r="R119" s="71"/>
      <c r="S119" s="43"/>
      <c r="T119" s="42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</row>
    <row r="120" spans="1:165" s="9" customFormat="1" ht="47.25" x14ac:dyDescent="0.25">
      <c r="A120" s="6" t="s">
        <v>19</v>
      </c>
      <c r="B120" s="38" t="s">
        <v>22</v>
      </c>
      <c r="C120" s="7" t="s">
        <v>14</v>
      </c>
      <c r="D120" s="59">
        <f>SUM(D121:D130)</f>
        <v>1561930.7</v>
      </c>
      <c r="E120" s="59">
        <f>SUM(E121:E130)</f>
        <v>3491491.1000000006</v>
      </c>
      <c r="F120" s="59">
        <f>F121+F122</f>
        <v>0</v>
      </c>
      <c r="G120" s="59">
        <f>SUM(G121:G130)</f>
        <v>0</v>
      </c>
      <c r="H120" s="59">
        <f>SUM(H121:H130)</f>
        <v>1560936.5</v>
      </c>
      <c r="I120" s="59">
        <f>SUM(I121:I130)</f>
        <v>3664244.8999999994</v>
      </c>
      <c r="J120" s="59">
        <f>J121+J122</f>
        <v>0</v>
      </c>
      <c r="K120" s="59">
        <f>SUM(K121:K130)</f>
        <v>0</v>
      </c>
      <c r="L120" s="59">
        <f>L121+L122+L130+L127+L128+L129</f>
        <v>1560936.5</v>
      </c>
      <c r="M120" s="59">
        <f>M121+M122+M125+M126+M130</f>
        <v>3664244.8999999994</v>
      </c>
      <c r="N120" s="59">
        <f>N121+N122</f>
        <v>0</v>
      </c>
      <c r="O120" s="59">
        <f>SUM(O121:O130)</f>
        <v>0</v>
      </c>
      <c r="P120" s="53">
        <f t="shared" si="11"/>
        <v>103.39887717269116</v>
      </c>
      <c r="Q120" s="71"/>
      <c r="R120" s="71"/>
      <c r="S120" s="42"/>
      <c r="T120" s="42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</row>
    <row r="121" spans="1:165" s="9" customFormat="1" ht="252" x14ac:dyDescent="0.25">
      <c r="A121" s="37"/>
      <c r="B121" s="38" t="s">
        <v>84</v>
      </c>
      <c r="C121" s="7" t="s">
        <v>14</v>
      </c>
      <c r="D121" s="58"/>
      <c r="E121" s="59">
        <v>2374421.2000000002</v>
      </c>
      <c r="F121" s="58"/>
      <c r="G121" s="58"/>
      <c r="H121" s="58"/>
      <c r="I121" s="59">
        <v>2364078.7999999998</v>
      </c>
      <c r="J121" s="58"/>
      <c r="K121" s="58"/>
      <c r="L121" s="58"/>
      <c r="M121" s="59">
        <v>2364078.7999999998</v>
      </c>
      <c r="N121" s="58"/>
      <c r="O121" s="58"/>
      <c r="P121" s="53">
        <f t="shared" si="11"/>
        <v>99.564424374243274</v>
      </c>
      <c r="Q121" s="75" t="s">
        <v>186</v>
      </c>
      <c r="R121" s="73" t="s">
        <v>149</v>
      </c>
      <c r="S121" s="42"/>
      <c r="T121" s="42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</row>
    <row r="122" spans="1:165" s="9" customFormat="1" ht="47.25" x14ac:dyDescent="0.25">
      <c r="A122" s="37"/>
      <c r="B122" s="49" t="s">
        <v>109</v>
      </c>
      <c r="C122" s="48" t="s">
        <v>14</v>
      </c>
      <c r="D122" s="61">
        <v>19385.8</v>
      </c>
      <c r="E122" s="61">
        <v>19360.7</v>
      </c>
      <c r="F122" s="61"/>
      <c r="G122" s="61"/>
      <c r="H122" s="61">
        <v>18983.5</v>
      </c>
      <c r="I122" s="61">
        <v>19758.3</v>
      </c>
      <c r="J122" s="61"/>
      <c r="K122" s="61"/>
      <c r="L122" s="61">
        <v>18983.5</v>
      </c>
      <c r="M122" s="61">
        <v>19758.3</v>
      </c>
      <c r="N122" s="61"/>
      <c r="O122" s="61"/>
      <c r="P122" s="53">
        <f t="shared" si="11"/>
        <v>99.987869872117486</v>
      </c>
      <c r="Q122" s="75" t="s">
        <v>187</v>
      </c>
      <c r="R122" s="73" t="s">
        <v>149</v>
      </c>
      <c r="S122" s="42"/>
      <c r="T122" s="42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</row>
    <row r="123" spans="1:165" s="9" customFormat="1" ht="36" hidden="1" x14ac:dyDescent="0.25">
      <c r="A123" s="6" t="s">
        <v>95</v>
      </c>
      <c r="B123" s="38" t="s">
        <v>97</v>
      </c>
      <c r="C123" s="48" t="s">
        <v>14</v>
      </c>
      <c r="D123" s="59">
        <f>D124</f>
        <v>0</v>
      </c>
      <c r="E123" s="59">
        <v>0</v>
      </c>
      <c r="F123" s="59">
        <f t="shared" ref="F123:O123" si="20">F124</f>
        <v>0</v>
      </c>
      <c r="G123" s="59">
        <f t="shared" si="20"/>
        <v>0</v>
      </c>
      <c r="H123" s="59">
        <f t="shared" si="20"/>
        <v>0</v>
      </c>
      <c r="I123" s="59">
        <f t="shared" si="20"/>
        <v>0</v>
      </c>
      <c r="J123" s="59">
        <f t="shared" si="20"/>
        <v>0</v>
      </c>
      <c r="K123" s="59">
        <f t="shared" si="20"/>
        <v>0</v>
      </c>
      <c r="L123" s="59">
        <f t="shared" si="20"/>
        <v>0</v>
      </c>
      <c r="M123" s="59">
        <f t="shared" si="20"/>
        <v>0</v>
      </c>
      <c r="N123" s="59">
        <f t="shared" si="20"/>
        <v>0</v>
      </c>
      <c r="O123" s="59">
        <f t="shared" si="20"/>
        <v>0</v>
      </c>
      <c r="P123" s="53" t="e">
        <f t="shared" si="11"/>
        <v>#DIV/0!</v>
      </c>
      <c r="Q123" s="71"/>
      <c r="R123" s="73" t="s">
        <v>149</v>
      </c>
      <c r="S123" s="42"/>
      <c r="T123" s="42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</row>
    <row r="124" spans="1:165" s="9" customFormat="1" ht="78.75" hidden="1" x14ac:dyDescent="0.25">
      <c r="A124" s="37"/>
      <c r="B124" s="38" t="s">
        <v>98</v>
      </c>
      <c r="C124" s="48" t="s">
        <v>14</v>
      </c>
      <c r="D124" s="58"/>
      <c r="E124" s="59">
        <v>0</v>
      </c>
      <c r="F124" s="58"/>
      <c r="G124" s="58"/>
      <c r="H124" s="58"/>
      <c r="I124" s="59">
        <v>0</v>
      </c>
      <c r="J124" s="58"/>
      <c r="K124" s="58"/>
      <c r="L124" s="58"/>
      <c r="M124" s="59">
        <v>0</v>
      </c>
      <c r="N124" s="58"/>
      <c r="O124" s="58"/>
      <c r="P124" s="53" t="e">
        <f t="shared" si="11"/>
        <v>#DIV/0!</v>
      </c>
      <c r="Q124" s="71"/>
      <c r="R124" s="73" t="s">
        <v>149</v>
      </c>
      <c r="S124" s="42"/>
      <c r="T124" s="42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</row>
    <row r="125" spans="1:165" s="9" customFormat="1" ht="36" x14ac:dyDescent="0.25">
      <c r="A125" s="37"/>
      <c r="B125" s="38" t="s">
        <v>123</v>
      </c>
      <c r="C125" s="7" t="s">
        <v>14</v>
      </c>
      <c r="D125" s="58"/>
      <c r="E125" s="59">
        <v>40000</v>
      </c>
      <c r="F125" s="58"/>
      <c r="G125" s="64"/>
      <c r="H125" s="58"/>
      <c r="I125" s="59">
        <v>40000</v>
      </c>
      <c r="J125" s="58"/>
      <c r="K125" s="59"/>
      <c r="L125" s="58"/>
      <c r="M125" s="59">
        <v>40000</v>
      </c>
      <c r="N125" s="58"/>
      <c r="O125" s="59"/>
      <c r="P125" s="53">
        <f t="shared" si="11"/>
        <v>100</v>
      </c>
      <c r="Q125" s="75" t="s">
        <v>200</v>
      </c>
      <c r="R125" s="73" t="s">
        <v>149</v>
      </c>
      <c r="S125" s="42"/>
      <c r="T125" s="42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</row>
    <row r="126" spans="1:165" s="9" customFormat="1" ht="90" x14ac:dyDescent="0.25">
      <c r="A126" s="37"/>
      <c r="B126" s="38" t="s">
        <v>140</v>
      </c>
      <c r="C126" s="7" t="s">
        <v>14</v>
      </c>
      <c r="D126" s="58"/>
      <c r="E126" s="59">
        <v>1057709.2</v>
      </c>
      <c r="F126" s="58"/>
      <c r="G126" s="59"/>
      <c r="H126" s="58"/>
      <c r="I126" s="59">
        <v>1240407.8</v>
      </c>
      <c r="J126" s="58"/>
      <c r="K126" s="59"/>
      <c r="L126" s="58"/>
      <c r="M126" s="59">
        <v>1240407.8</v>
      </c>
      <c r="N126" s="58"/>
      <c r="O126" s="59"/>
      <c r="P126" s="53">
        <f t="shared" si="11"/>
        <v>117.27304631556576</v>
      </c>
      <c r="Q126" s="75" t="s">
        <v>222</v>
      </c>
      <c r="R126" s="73" t="s">
        <v>149</v>
      </c>
      <c r="S126" s="42"/>
      <c r="T126" s="42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</row>
    <row r="127" spans="1:165" s="9" customFormat="1" ht="36" x14ac:dyDescent="0.25">
      <c r="A127" s="37"/>
      <c r="B127" s="38" t="s">
        <v>142</v>
      </c>
      <c r="C127" s="7" t="s">
        <v>14</v>
      </c>
      <c r="D127" s="59">
        <v>17990</v>
      </c>
      <c r="E127" s="59"/>
      <c r="F127" s="58"/>
      <c r="G127" s="59"/>
      <c r="H127" s="59">
        <v>17990</v>
      </c>
      <c r="I127" s="59"/>
      <c r="J127" s="59"/>
      <c r="K127" s="59"/>
      <c r="L127" s="59">
        <v>17990</v>
      </c>
      <c r="M127" s="59"/>
      <c r="N127" s="58"/>
      <c r="O127" s="59"/>
      <c r="P127" s="53">
        <f t="shared" si="11"/>
        <v>100</v>
      </c>
      <c r="Q127" s="75" t="s">
        <v>223</v>
      </c>
      <c r="R127" s="73" t="s">
        <v>149</v>
      </c>
      <c r="S127" s="42"/>
      <c r="T127" s="42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</row>
    <row r="128" spans="1:165" s="9" customFormat="1" ht="162" x14ac:dyDescent="0.25">
      <c r="A128" s="37"/>
      <c r="B128" s="38" t="s">
        <v>143</v>
      </c>
      <c r="C128" s="7" t="s">
        <v>14</v>
      </c>
      <c r="D128" s="59">
        <v>15715</v>
      </c>
      <c r="E128" s="59"/>
      <c r="F128" s="58"/>
      <c r="G128" s="59"/>
      <c r="H128" s="59">
        <v>15715</v>
      </c>
      <c r="I128" s="59"/>
      <c r="J128" s="59"/>
      <c r="K128" s="59"/>
      <c r="L128" s="59">
        <v>15715</v>
      </c>
      <c r="M128" s="59"/>
      <c r="N128" s="58"/>
      <c r="O128" s="59"/>
      <c r="P128" s="53">
        <f t="shared" si="11"/>
        <v>100</v>
      </c>
      <c r="Q128" s="75" t="s">
        <v>201</v>
      </c>
      <c r="R128" s="73" t="s">
        <v>149</v>
      </c>
      <c r="S128" s="42"/>
      <c r="T128" s="42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</row>
    <row r="129" spans="1:165" s="9" customFormat="1" ht="63" x14ac:dyDescent="0.25">
      <c r="A129" s="37"/>
      <c r="B129" s="38" t="s">
        <v>141</v>
      </c>
      <c r="C129" s="7" t="s">
        <v>14</v>
      </c>
      <c r="D129" s="59">
        <v>8039.9</v>
      </c>
      <c r="E129" s="59"/>
      <c r="F129" s="58"/>
      <c r="G129" s="59"/>
      <c r="H129" s="59">
        <v>7448</v>
      </c>
      <c r="I129" s="59"/>
      <c r="J129" s="59"/>
      <c r="K129" s="59"/>
      <c r="L129" s="59">
        <v>7448</v>
      </c>
      <c r="M129" s="59"/>
      <c r="N129" s="58"/>
      <c r="O129" s="59"/>
      <c r="P129" s="53">
        <f t="shared" si="11"/>
        <v>92.63796813393202</v>
      </c>
      <c r="Q129" s="75" t="s">
        <v>204</v>
      </c>
      <c r="R129" s="73" t="s">
        <v>149</v>
      </c>
      <c r="S129" s="42"/>
      <c r="T129" s="42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</row>
    <row r="130" spans="1:165" s="9" customFormat="1" ht="90" x14ac:dyDescent="0.25">
      <c r="A130" s="37"/>
      <c r="B130" s="38" t="s">
        <v>127</v>
      </c>
      <c r="C130" s="7" t="s">
        <v>14</v>
      </c>
      <c r="D130" s="59">
        <v>1500800</v>
      </c>
      <c r="E130" s="59"/>
      <c r="F130" s="59"/>
      <c r="G130" s="59"/>
      <c r="H130" s="59">
        <v>1500800</v>
      </c>
      <c r="I130" s="59"/>
      <c r="J130" s="59"/>
      <c r="K130" s="59"/>
      <c r="L130" s="59">
        <v>1500800</v>
      </c>
      <c r="M130" s="59"/>
      <c r="N130" s="59"/>
      <c r="O130" s="58"/>
      <c r="P130" s="53">
        <f t="shared" si="11"/>
        <v>100</v>
      </c>
      <c r="Q130" s="75" t="s">
        <v>222</v>
      </c>
      <c r="R130" s="73" t="s">
        <v>149</v>
      </c>
      <c r="S130" s="42"/>
      <c r="T130" s="42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</row>
    <row r="131" spans="1:165" s="9" customFormat="1" ht="31.5" x14ac:dyDescent="0.25">
      <c r="A131" s="6" t="s">
        <v>95</v>
      </c>
      <c r="B131" s="38" t="s">
        <v>110</v>
      </c>
      <c r="C131" s="7" t="s">
        <v>14</v>
      </c>
      <c r="D131" s="59">
        <f>D132</f>
        <v>100266.5</v>
      </c>
      <c r="E131" s="59">
        <f t="shared" ref="E131:O131" si="21">E132</f>
        <v>0</v>
      </c>
      <c r="F131" s="59">
        <f t="shared" si="21"/>
        <v>0</v>
      </c>
      <c r="G131" s="59">
        <f t="shared" si="21"/>
        <v>0</v>
      </c>
      <c r="H131" s="59">
        <f>H132</f>
        <v>100196.3</v>
      </c>
      <c r="I131" s="59">
        <f t="shared" si="21"/>
        <v>0</v>
      </c>
      <c r="J131" s="59">
        <f>J132</f>
        <v>0</v>
      </c>
      <c r="K131" s="59">
        <f t="shared" si="21"/>
        <v>0</v>
      </c>
      <c r="L131" s="59">
        <f t="shared" si="21"/>
        <v>100196.3</v>
      </c>
      <c r="M131" s="59">
        <f t="shared" si="21"/>
        <v>0</v>
      </c>
      <c r="N131" s="59">
        <f t="shared" si="21"/>
        <v>0</v>
      </c>
      <c r="O131" s="59">
        <f t="shared" si="21"/>
        <v>0</v>
      </c>
      <c r="P131" s="53">
        <f t="shared" si="11"/>
        <v>99.929986585748992</v>
      </c>
      <c r="Q131" s="75"/>
      <c r="R131" s="73"/>
      <c r="S131" s="42"/>
      <c r="T131" s="42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</row>
    <row r="132" spans="1:165" s="9" customFormat="1" ht="47.25" x14ac:dyDescent="0.25">
      <c r="A132" s="37"/>
      <c r="B132" s="38" t="s">
        <v>111</v>
      </c>
      <c r="C132" s="7" t="s">
        <v>14</v>
      </c>
      <c r="D132" s="59">
        <v>100266.5</v>
      </c>
      <c r="E132" s="59"/>
      <c r="F132" s="59"/>
      <c r="G132" s="59"/>
      <c r="H132" s="59">
        <v>100196.3</v>
      </c>
      <c r="I132" s="59"/>
      <c r="J132" s="59"/>
      <c r="K132" s="59"/>
      <c r="L132" s="59">
        <v>100196.3</v>
      </c>
      <c r="M132" s="59"/>
      <c r="N132" s="59"/>
      <c r="O132" s="59"/>
      <c r="P132" s="53">
        <f t="shared" si="11"/>
        <v>99.929986585748992</v>
      </c>
      <c r="Q132" s="75" t="s">
        <v>202</v>
      </c>
      <c r="R132" s="73" t="s">
        <v>149</v>
      </c>
      <c r="S132" s="42"/>
      <c r="T132" s="42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</row>
    <row r="133" spans="1:165" s="9" customFormat="1" ht="31.5" x14ac:dyDescent="0.25">
      <c r="A133" s="6" t="s">
        <v>95</v>
      </c>
      <c r="B133" s="38" t="s">
        <v>112</v>
      </c>
      <c r="C133" s="7" t="s">
        <v>14</v>
      </c>
      <c r="D133" s="59">
        <f>D134</f>
        <v>289418.7</v>
      </c>
      <c r="E133" s="59">
        <f t="shared" ref="E133:O133" si="22">E134</f>
        <v>0</v>
      </c>
      <c r="F133" s="59">
        <f t="shared" si="22"/>
        <v>0</v>
      </c>
      <c r="G133" s="59">
        <f t="shared" si="22"/>
        <v>0</v>
      </c>
      <c r="H133" s="59">
        <f t="shared" si="22"/>
        <v>289418.7</v>
      </c>
      <c r="I133" s="59">
        <f t="shared" si="22"/>
        <v>0</v>
      </c>
      <c r="J133" s="59">
        <f t="shared" si="22"/>
        <v>0</v>
      </c>
      <c r="K133" s="59">
        <f t="shared" si="22"/>
        <v>0</v>
      </c>
      <c r="L133" s="59">
        <f t="shared" si="22"/>
        <v>289418.7</v>
      </c>
      <c r="M133" s="59">
        <f t="shared" si="22"/>
        <v>0</v>
      </c>
      <c r="N133" s="59">
        <f t="shared" si="22"/>
        <v>0</v>
      </c>
      <c r="O133" s="59">
        <f t="shared" si="22"/>
        <v>0</v>
      </c>
      <c r="P133" s="53">
        <f t="shared" si="11"/>
        <v>100</v>
      </c>
      <c r="Q133" s="71"/>
      <c r="R133" s="73"/>
      <c r="S133" s="42"/>
      <c r="T133" s="42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</row>
    <row r="134" spans="1:165" s="9" customFormat="1" ht="110.25" x14ac:dyDescent="0.25">
      <c r="A134" s="37"/>
      <c r="B134" s="38" t="s">
        <v>113</v>
      </c>
      <c r="C134" s="7" t="s">
        <v>14</v>
      </c>
      <c r="D134" s="59">
        <v>289418.7</v>
      </c>
      <c r="E134" s="59"/>
      <c r="F134" s="58"/>
      <c r="G134" s="58"/>
      <c r="H134" s="59">
        <v>289418.7</v>
      </c>
      <c r="I134" s="59"/>
      <c r="J134" s="59"/>
      <c r="K134" s="59"/>
      <c r="L134" s="59">
        <v>289418.7</v>
      </c>
      <c r="M134" s="59"/>
      <c r="N134" s="59"/>
      <c r="O134" s="59"/>
      <c r="P134" s="53">
        <f t="shared" si="11"/>
        <v>100</v>
      </c>
      <c r="Q134" s="75" t="s">
        <v>203</v>
      </c>
      <c r="R134" s="73" t="s">
        <v>149</v>
      </c>
      <c r="S134" s="42"/>
      <c r="T134" s="42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</row>
    <row r="135" spans="1:165" s="9" customFormat="1" ht="18" x14ac:dyDescent="0.25">
      <c r="A135" s="93" t="s">
        <v>32</v>
      </c>
      <c r="B135" s="93"/>
      <c r="C135" s="7"/>
      <c r="D135" s="32">
        <f>D102+D104+D105+D108+D120+D123+D131+D133</f>
        <v>1951615.9</v>
      </c>
      <c r="E135" s="32">
        <f t="shared" ref="E135:O135" si="23">E102+E104+E105+E108+E120+E123+E131+E133</f>
        <v>5865137.1000000006</v>
      </c>
      <c r="F135" s="32">
        <f t="shared" si="23"/>
        <v>0</v>
      </c>
      <c r="G135" s="32">
        <f t="shared" si="23"/>
        <v>0</v>
      </c>
      <c r="H135" s="32">
        <f>H102+H104+H105+H108+H120+H123+H131+H133</f>
        <v>1950551.5</v>
      </c>
      <c r="I135" s="32">
        <f>I102+I104+I105+I108+I120+I123+I131+I133</f>
        <v>5681787.2999999989</v>
      </c>
      <c r="J135" s="32">
        <f t="shared" si="23"/>
        <v>0</v>
      </c>
      <c r="K135" s="32">
        <f t="shared" si="23"/>
        <v>0</v>
      </c>
      <c r="L135" s="32">
        <f t="shared" si="23"/>
        <v>1950551.5</v>
      </c>
      <c r="M135" s="32">
        <f t="shared" si="23"/>
        <v>5681787.2999999989</v>
      </c>
      <c r="N135" s="32">
        <f t="shared" si="23"/>
        <v>0</v>
      </c>
      <c r="O135" s="32">
        <f t="shared" si="23"/>
        <v>0</v>
      </c>
      <c r="P135" s="53">
        <f t="shared" si="11"/>
        <v>97.640782560226725</v>
      </c>
      <c r="Q135" s="71"/>
      <c r="R135" s="71"/>
      <c r="S135" s="42"/>
      <c r="T135" s="42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</row>
    <row r="136" spans="1:165" s="9" customFormat="1" ht="18" x14ac:dyDescent="0.25">
      <c r="A136" s="94" t="s">
        <v>52</v>
      </c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6"/>
      <c r="P136" s="53"/>
      <c r="Q136" s="71"/>
      <c r="R136" s="71"/>
      <c r="S136" s="42"/>
      <c r="T136" s="42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</row>
    <row r="137" spans="1:165" s="9" customFormat="1" ht="47.25" x14ac:dyDescent="0.25">
      <c r="A137" s="6" t="s">
        <v>19</v>
      </c>
      <c r="B137" s="38" t="s">
        <v>53</v>
      </c>
      <c r="C137" s="7" t="s">
        <v>14</v>
      </c>
      <c r="D137" s="52">
        <f>D138</f>
        <v>0</v>
      </c>
      <c r="E137" s="52">
        <f>E138</f>
        <v>5233421</v>
      </c>
      <c r="F137" s="52">
        <f t="shared" ref="F137:O137" si="24">F138</f>
        <v>0</v>
      </c>
      <c r="G137" s="52">
        <f t="shared" si="24"/>
        <v>0</v>
      </c>
      <c r="H137" s="52">
        <f t="shared" si="24"/>
        <v>0</v>
      </c>
      <c r="I137" s="52">
        <f t="shared" si="24"/>
        <v>5233421</v>
      </c>
      <c r="J137" s="52">
        <f t="shared" si="24"/>
        <v>0</v>
      </c>
      <c r="K137" s="52">
        <f t="shared" si="24"/>
        <v>0</v>
      </c>
      <c r="L137" s="52">
        <f t="shared" si="24"/>
        <v>0</v>
      </c>
      <c r="M137" s="52">
        <f t="shared" si="24"/>
        <v>5233421</v>
      </c>
      <c r="N137" s="52">
        <f t="shared" si="24"/>
        <v>0</v>
      </c>
      <c r="O137" s="52">
        <f t="shared" si="24"/>
        <v>0</v>
      </c>
      <c r="P137" s="53">
        <f t="shared" si="11"/>
        <v>100</v>
      </c>
      <c r="Q137" s="71"/>
      <c r="R137" s="71"/>
      <c r="S137" s="42"/>
      <c r="T137" s="42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</row>
    <row r="138" spans="1:165" s="9" customFormat="1" ht="72" x14ac:dyDescent="0.25">
      <c r="A138" s="6"/>
      <c r="B138" s="38" t="s">
        <v>54</v>
      </c>
      <c r="C138" s="7" t="s">
        <v>14</v>
      </c>
      <c r="D138" s="52"/>
      <c r="E138" s="56">
        <v>5233421</v>
      </c>
      <c r="F138" s="54"/>
      <c r="G138" s="54"/>
      <c r="H138" s="55"/>
      <c r="I138" s="56">
        <v>5233421</v>
      </c>
      <c r="J138" s="57"/>
      <c r="K138" s="57"/>
      <c r="L138" s="55"/>
      <c r="M138" s="56">
        <v>5233421</v>
      </c>
      <c r="N138" s="57"/>
      <c r="O138" s="57"/>
      <c r="P138" s="53">
        <f t="shared" si="11"/>
        <v>100</v>
      </c>
      <c r="Q138" s="75" t="s">
        <v>192</v>
      </c>
      <c r="R138" s="73" t="s">
        <v>149</v>
      </c>
      <c r="S138" s="42"/>
      <c r="T138" s="42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</row>
    <row r="139" spans="1:165" s="9" customFormat="1" ht="78.75" x14ac:dyDescent="0.25">
      <c r="A139" s="6" t="s">
        <v>19</v>
      </c>
      <c r="B139" s="38" t="s">
        <v>55</v>
      </c>
      <c r="C139" s="7" t="s">
        <v>14</v>
      </c>
      <c r="D139" s="52">
        <f>D140+D141+D144+D142+D143</f>
        <v>548725.1</v>
      </c>
      <c r="E139" s="52">
        <f>E140+E141+E142</f>
        <v>6251511.4000000004</v>
      </c>
      <c r="F139" s="52">
        <f>F140+F141+F144+F142</f>
        <v>0</v>
      </c>
      <c r="G139" s="52">
        <f>G140+G141+G144+G142</f>
        <v>0</v>
      </c>
      <c r="H139" s="52">
        <f>H140+H141+H144+H142+H143</f>
        <v>548725.1</v>
      </c>
      <c r="I139" s="52">
        <f>I140+I141+I142</f>
        <v>6251511.4000000004</v>
      </c>
      <c r="J139" s="52">
        <f>J140+J141+J144+J142</f>
        <v>0</v>
      </c>
      <c r="K139" s="52">
        <f>K140+K141+K144+K142</f>
        <v>0</v>
      </c>
      <c r="L139" s="52">
        <f>L140+L141+L144+L142+L143</f>
        <v>548725.1</v>
      </c>
      <c r="M139" s="52">
        <f>M140+M141+M142</f>
        <v>6251511.4000000004</v>
      </c>
      <c r="N139" s="52">
        <f>N140+N141+N144+N142</f>
        <v>0</v>
      </c>
      <c r="O139" s="52">
        <f>O140+O141+O144+O142</f>
        <v>0</v>
      </c>
      <c r="P139" s="53">
        <f t="shared" ref="P139:P147" si="25">SUM(L139:M139)/SUM(D139:E139)*100</f>
        <v>100</v>
      </c>
      <c r="Q139" s="71"/>
      <c r="R139" s="71"/>
      <c r="S139" s="42"/>
      <c r="T139" s="42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</row>
    <row r="140" spans="1:165" s="9" customFormat="1" ht="198" x14ac:dyDescent="0.25">
      <c r="A140" s="13"/>
      <c r="B140" s="41" t="s">
        <v>56</v>
      </c>
      <c r="C140" s="7" t="s">
        <v>14</v>
      </c>
      <c r="D140" s="52"/>
      <c r="E140" s="52">
        <v>4782360</v>
      </c>
      <c r="F140" s="54"/>
      <c r="G140" s="54"/>
      <c r="H140" s="55"/>
      <c r="I140" s="52">
        <v>4782360</v>
      </c>
      <c r="J140" s="57"/>
      <c r="K140" s="57"/>
      <c r="L140" s="55"/>
      <c r="M140" s="52">
        <v>4782360</v>
      </c>
      <c r="N140" s="57"/>
      <c r="O140" s="57"/>
      <c r="P140" s="53">
        <f t="shared" si="25"/>
        <v>100</v>
      </c>
      <c r="Q140" s="75" t="s">
        <v>188</v>
      </c>
      <c r="R140" s="73" t="s">
        <v>149</v>
      </c>
      <c r="S140" s="42"/>
      <c r="T140" s="42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</row>
    <row r="141" spans="1:165" s="9" customFormat="1" ht="180" x14ac:dyDescent="0.25">
      <c r="A141" s="13"/>
      <c r="B141" s="41" t="s">
        <v>61</v>
      </c>
      <c r="C141" s="7" t="s">
        <v>14</v>
      </c>
      <c r="D141" s="52"/>
      <c r="E141" s="52">
        <v>52680</v>
      </c>
      <c r="F141" s="54"/>
      <c r="G141" s="54"/>
      <c r="H141" s="55"/>
      <c r="I141" s="52">
        <v>52680</v>
      </c>
      <c r="J141" s="57"/>
      <c r="K141" s="57"/>
      <c r="L141" s="55"/>
      <c r="M141" s="52">
        <v>52680</v>
      </c>
      <c r="N141" s="57"/>
      <c r="O141" s="57"/>
      <c r="P141" s="53">
        <f t="shared" si="25"/>
        <v>100</v>
      </c>
      <c r="Q141" s="75" t="s">
        <v>189</v>
      </c>
      <c r="R141" s="73" t="s">
        <v>149</v>
      </c>
      <c r="S141" s="42"/>
      <c r="T141" s="42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</row>
    <row r="142" spans="1:165" s="9" customFormat="1" ht="198" x14ac:dyDescent="0.25">
      <c r="A142" s="13"/>
      <c r="B142" s="41" t="s">
        <v>85</v>
      </c>
      <c r="C142" s="7" t="s">
        <v>14</v>
      </c>
      <c r="D142" s="52"/>
      <c r="E142" s="52">
        <v>1416471.4</v>
      </c>
      <c r="F142" s="54"/>
      <c r="G142" s="54"/>
      <c r="H142" s="55"/>
      <c r="I142" s="52">
        <v>1416471.4</v>
      </c>
      <c r="J142" s="57"/>
      <c r="K142" s="57"/>
      <c r="L142" s="55"/>
      <c r="M142" s="52">
        <v>1416471.4</v>
      </c>
      <c r="N142" s="57"/>
      <c r="O142" s="57"/>
      <c r="P142" s="53">
        <f t="shared" si="25"/>
        <v>100</v>
      </c>
      <c r="Q142" s="75" t="s">
        <v>191</v>
      </c>
      <c r="R142" s="73" t="s">
        <v>149</v>
      </c>
      <c r="S142" s="42"/>
      <c r="T142" s="42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</row>
    <row r="143" spans="1:165" s="9" customFormat="1" ht="288" x14ac:dyDescent="0.25">
      <c r="A143" s="13"/>
      <c r="B143" s="41" t="s">
        <v>133</v>
      </c>
      <c r="C143" s="7" t="s">
        <v>14</v>
      </c>
      <c r="D143" s="52">
        <v>548725.1</v>
      </c>
      <c r="E143" s="52"/>
      <c r="F143" s="54"/>
      <c r="G143" s="54"/>
      <c r="H143" s="55">
        <v>548725.1</v>
      </c>
      <c r="I143" s="52"/>
      <c r="J143" s="57"/>
      <c r="K143" s="57"/>
      <c r="L143" s="55">
        <v>548725.1</v>
      </c>
      <c r="M143" s="52"/>
      <c r="N143" s="57"/>
      <c r="O143" s="57"/>
      <c r="P143" s="53">
        <f t="shared" si="25"/>
        <v>100</v>
      </c>
      <c r="Q143" s="75" t="s">
        <v>227</v>
      </c>
      <c r="R143" s="73" t="s">
        <v>149</v>
      </c>
      <c r="S143" s="42"/>
      <c r="T143" s="42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</row>
    <row r="144" spans="1:165" s="9" customFormat="1" ht="63" x14ac:dyDescent="0.25">
      <c r="A144" s="13" t="s">
        <v>19</v>
      </c>
      <c r="B144" s="41" t="s">
        <v>129</v>
      </c>
      <c r="C144" s="7" t="s">
        <v>14</v>
      </c>
      <c r="D144" s="52"/>
      <c r="E144" s="52">
        <f>E145</f>
        <v>42000</v>
      </c>
      <c r="F144" s="54"/>
      <c r="G144" s="54"/>
      <c r="H144" s="55"/>
      <c r="I144" s="55">
        <f>I145</f>
        <v>42000</v>
      </c>
      <c r="J144" s="57"/>
      <c r="K144" s="57"/>
      <c r="L144" s="55"/>
      <c r="M144" s="55">
        <f>M145</f>
        <v>42000</v>
      </c>
      <c r="N144" s="57"/>
      <c r="O144" s="57"/>
      <c r="P144" s="53">
        <f t="shared" si="25"/>
        <v>100</v>
      </c>
      <c r="Q144" s="71"/>
      <c r="R144" s="71"/>
      <c r="S144" s="42"/>
      <c r="T144" s="42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</row>
    <row r="145" spans="1:165" s="9" customFormat="1" ht="180" x14ac:dyDescent="0.25">
      <c r="A145" s="12"/>
      <c r="B145" s="41" t="s">
        <v>130</v>
      </c>
      <c r="C145" s="7" t="s">
        <v>14</v>
      </c>
      <c r="D145" s="66"/>
      <c r="E145" s="52">
        <v>42000</v>
      </c>
      <c r="F145" s="66"/>
      <c r="G145" s="66"/>
      <c r="H145" s="66"/>
      <c r="I145" s="55">
        <v>42000</v>
      </c>
      <c r="J145" s="66"/>
      <c r="K145" s="66"/>
      <c r="L145" s="66"/>
      <c r="M145" s="55">
        <v>42000</v>
      </c>
      <c r="N145" s="66"/>
      <c r="O145" s="66"/>
      <c r="P145" s="53">
        <f t="shared" si="25"/>
        <v>100</v>
      </c>
      <c r="Q145" s="75" t="s">
        <v>190</v>
      </c>
      <c r="R145" s="73" t="s">
        <v>149</v>
      </c>
      <c r="S145" s="42"/>
      <c r="T145" s="42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</row>
    <row r="146" spans="1:165" s="9" customFormat="1" ht="18" x14ac:dyDescent="0.25">
      <c r="A146" s="107" t="s">
        <v>40</v>
      </c>
      <c r="B146" s="108"/>
      <c r="C146" s="7"/>
      <c r="D146" s="58">
        <f>D137+D139</f>
        <v>548725.1</v>
      </c>
      <c r="E146" s="58">
        <f>E137+E139+E144</f>
        <v>11526932.4</v>
      </c>
      <c r="F146" s="58">
        <f>F137+F139</f>
        <v>0</v>
      </c>
      <c r="G146" s="58">
        <f>G137+G139</f>
        <v>0</v>
      </c>
      <c r="H146" s="58">
        <f>H137+H139</f>
        <v>548725.1</v>
      </c>
      <c r="I146" s="58">
        <f>I137+I139+I144</f>
        <v>11526932.4</v>
      </c>
      <c r="J146" s="58">
        <f>J137+J139</f>
        <v>0</v>
      </c>
      <c r="K146" s="58">
        <f>K137+K139</f>
        <v>0</v>
      </c>
      <c r="L146" s="58">
        <f>L137+L139</f>
        <v>548725.1</v>
      </c>
      <c r="M146" s="58">
        <f>M137+M139+M144</f>
        <v>11526932.4</v>
      </c>
      <c r="N146" s="58">
        <f>N137+N139</f>
        <v>0</v>
      </c>
      <c r="O146" s="58">
        <f>O137+O139</f>
        <v>0</v>
      </c>
      <c r="P146" s="53">
        <f t="shared" si="25"/>
        <v>100</v>
      </c>
      <c r="Q146" s="36"/>
      <c r="R146" s="36"/>
      <c r="S146" s="42"/>
      <c r="T146" s="42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</row>
    <row r="147" spans="1:165" ht="18.75" x14ac:dyDescent="0.3">
      <c r="A147" s="92" t="s">
        <v>18</v>
      </c>
      <c r="B147" s="92"/>
      <c r="C147" s="17"/>
      <c r="D147" s="58">
        <f t="shared" ref="D147:O147" si="26">D43+D81+D100+D135+D146</f>
        <v>5651068</v>
      </c>
      <c r="E147" s="58">
        <f t="shared" si="26"/>
        <v>27762253.600000001</v>
      </c>
      <c r="F147" s="58">
        <f t="shared" si="26"/>
        <v>0</v>
      </c>
      <c r="G147" s="58">
        <f t="shared" si="26"/>
        <v>0</v>
      </c>
      <c r="H147" s="58">
        <f t="shared" si="26"/>
        <v>5759850.8799999999</v>
      </c>
      <c r="I147" s="58">
        <f t="shared" si="26"/>
        <v>27711649.859999999</v>
      </c>
      <c r="J147" s="58">
        <f t="shared" si="26"/>
        <v>0</v>
      </c>
      <c r="K147" s="58">
        <f t="shared" si="26"/>
        <v>0</v>
      </c>
      <c r="L147" s="58">
        <f t="shared" si="26"/>
        <v>5720527.7999999989</v>
      </c>
      <c r="M147" s="58">
        <f t="shared" si="26"/>
        <v>27511327.349999998</v>
      </c>
      <c r="N147" s="58">
        <f t="shared" si="26"/>
        <v>0</v>
      </c>
      <c r="O147" s="58">
        <f t="shared" si="26"/>
        <v>0</v>
      </c>
      <c r="P147" s="53">
        <f t="shared" si="25"/>
        <v>99.456903889495379</v>
      </c>
      <c r="Q147" s="36"/>
      <c r="R147" s="36"/>
      <c r="S147" s="42"/>
      <c r="T147" s="42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</row>
    <row r="148" spans="1:165" ht="15.75" x14ac:dyDescent="0.25">
      <c r="A148" s="18"/>
      <c r="B148" s="18"/>
      <c r="C148" s="19"/>
      <c r="D148" s="20"/>
      <c r="E148" s="21"/>
      <c r="F148" s="22"/>
      <c r="G148" s="22"/>
      <c r="H148" s="23"/>
      <c r="I148" s="23"/>
      <c r="J148" s="18"/>
      <c r="K148" s="18"/>
      <c r="L148" s="23"/>
      <c r="M148" s="23"/>
      <c r="N148" s="18"/>
      <c r="O148" s="18"/>
      <c r="P148" s="67"/>
      <c r="Q148" s="35"/>
      <c r="R148" s="35"/>
      <c r="S148" s="42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</row>
    <row r="149" spans="1:165" ht="15.75" x14ac:dyDescent="0.25">
      <c r="B149" s="24"/>
      <c r="C149" s="25"/>
      <c r="D149" s="20"/>
      <c r="E149" s="21"/>
      <c r="F149" s="22"/>
      <c r="G149" s="33"/>
      <c r="H149" s="28"/>
      <c r="I149" s="33"/>
      <c r="J149" s="26"/>
      <c r="K149" s="26"/>
      <c r="L149" s="33"/>
      <c r="N149" s="26"/>
      <c r="O149" s="26"/>
      <c r="P149" s="67"/>
      <c r="Q149" s="35"/>
      <c r="R149" s="35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</row>
    <row r="150" spans="1:165" ht="15.75" x14ac:dyDescent="0.25">
      <c r="B150" s="24"/>
      <c r="C150" s="25"/>
      <c r="D150" s="20"/>
      <c r="E150" s="21"/>
      <c r="F150" s="22"/>
      <c r="G150" s="27"/>
      <c r="H150" s="28"/>
      <c r="J150" s="26"/>
      <c r="K150" s="26"/>
      <c r="L150" s="28"/>
      <c r="N150" s="26"/>
      <c r="O150" s="26"/>
      <c r="P150" s="67"/>
      <c r="Q150" s="35"/>
      <c r="R150" s="35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</row>
    <row r="151" spans="1:165" ht="15.75" x14ac:dyDescent="0.25">
      <c r="B151" s="24"/>
      <c r="C151" s="25"/>
      <c r="D151" s="20"/>
      <c r="E151" s="21"/>
      <c r="F151" s="22"/>
      <c r="G151" s="27"/>
      <c r="H151" s="28"/>
      <c r="J151" s="26"/>
      <c r="K151" s="26"/>
      <c r="L151" s="28"/>
      <c r="N151" s="26"/>
      <c r="O151" s="26"/>
      <c r="P151" s="67"/>
      <c r="Q151" s="35"/>
      <c r="R151" s="35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</row>
    <row r="152" spans="1:165" ht="15.75" x14ac:dyDescent="0.25">
      <c r="B152" s="24"/>
      <c r="C152" s="25"/>
      <c r="D152" s="20"/>
      <c r="E152" s="21"/>
      <c r="F152" s="22" t="s">
        <v>86</v>
      </c>
      <c r="G152" s="27"/>
      <c r="H152" s="28"/>
      <c r="J152" s="26"/>
      <c r="K152" s="26"/>
      <c r="L152" s="28"/>
      <c r="N152" s="26"/>
      <c r="O152" s="26"/>
      <c r="P152" s="67"/>
      <c r="Q152" s="35"/>
      <c r="R152" s="35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</row>
    <row r="153" spans="1:165" ht="15.75" x14ac:dyDescent="0.25">
      <c r="B153" s="24"/>
      <c r="C153" s="25"/>
      <c r="D153" s="20"/>
      <c r="E153" s="21"/>
      <c r="F153" s="22"/>
      <c r="G153" s="27"/>
      <c r="H153" s="28"/>
      <c r="J153" s="26"/>
      <c r="K153" s="26"/>
      <c r="L153" s="28"/>
      <c r="N153" s="26"/>
      <c r="O153" s="26"/>
      <c r="P153" s="67"/>
      <c r="Q153" s="35"/>
      <c r="R153" s="35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</row>
    <row r="154" spans="1:165" ht="15.75" x14ac:dyDescent="0.25">
      <c r="B154" s="24"/>
      <c r="C154" s="25"/>
      <c r="D154" s="20"/>
      <c r="E154" s="21"/>
      <c r="F154" s="22"/>
      <c r="G154" s="27"/>
      <c r="H154" s="28"/>
      <c r="J154" s="26"/>
      <c r="K154" s="26"/>
      <c r="L154" s="28"/>
      <c r="N154" s="26"/>
      <c r="O154" s="26"/>
      <c r="P154" s="67"/>
      <c r="Q154" s="35"/>
      <c r="R154" s="35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</row>
    <row r="155" spans="1:165" x14ac:dyDescent="0.2">
      <c r="B155" s="24"/>
      <c r="C155" s="25"/>
      <c r="D155" s="28"/>
      <c r="F155" s="26"/>
      <c r="G155" s="26"/>
      <c r="H155" s="28"/>
      <c r="J155" s="26"/>
      <c r="K155" s="26"/>
      <c r="L155" s="28"/>
      <c r="N155" s="26"/>
      <c r="O155" s="26"/>
      <c r="P155" s="67"/>
      <c r="Q155" s="35"/>
      <c r="R155" s="35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</row>
    <row r="156" spans="1:165" x14ac:dyDescent="0.2">
      <c r="B156" s="24"/>
      <c r="C156" s="25"/>
      <c r="D156" s="28"/>
      <c r="F156" s="26"/>
      <c r="G156" s="26"/>
      <c r="H156" s="28"/>
      <c r="J156" s="26"/>
      <c r="K156" s="26"/>
      <c r="L156" s="28"/>
      <c r="N156" s="26"/>
      <c r="O156" s="26"/>
      <c r="P156" s="67"/>
      <c r="Q156" s="35"/>
      <c r="R156" s="35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</row>
    <row r="157" spans="1:165" x14ac:dyDescent="0.2">
      <c r="B157" s="24"/>
      <c r="C157" s="25"/>
      <c r="D157" s="28"/>
      <c r="F157" s="26"/>
      <c r="G157" s="26"/>
      <c r="H157" s="28"/>
      <c r="J157" s="26"/>
      <c r="K157" s="26"/>
      <c r="L157" s="28"/>
      <c r="N157" s="26"/>
      <c r="O157" s="26"/>
      <c r="P157" s="67"/>
      <c r="Q157" s="35"/>
      <c r="R157" s="35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</row>
    <row r="158" spans="1:165" x14ac:dyDescent="0.2">
      <c r="B158" s="24"/>
      <c r="C158" s="25"/>
      <c r="D158" s="28"/>
      <c r="F158" s="26"/>
      <c r="G158" s="26"/>
      <c r="H158" s="28"/>
      <c r="J158" s="26"/>
      <c r="K158" s="26"/>
      <c r="L158" s="28"/>
      <c r="N158" s="26"/>
      <c r="O158" s="26"/>
      <c r="P158" s="67"/>
      <c r="Q158" s="35"/>
      <c r="R158" s="35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</row>
    <row r="159" spans="1:165" x14ac:dyDescent="0.2">
      <c r="B159" s="24"/>
      <c r="C159" s="25"/>
      <c r="D159" s="28"/>
      <c r="F159" s="26"/>
      <c r="G159" s="26"/>
      <c r="H159" s="28"/>
      <c r="J159" s="26"/>
      <c r="K159" s="26"/>
      <c r="L159" s="28"/>
      <c r="N159" s="26"/>
      <c r="O159" s="26"/>
      <c r="P159" s="67"/>
      <c r="Q159" s="35"/>
      <c r="R159" s="35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</row>
    <row r="160" spans="1:165" x14ac:dyDescent="0.2">
      <c r="B160" s="24"/>
      <c r="C160" s="25"/>
      <c r="D160" s="28"/>
      <c r="F160" s="26"/>
      <c r="G160" s="26"/>
      <c r="H160" s="28"/>
      <c r="J160" s="26"/>
      <c r="K160" s="26"/>
      <c r="L160" s="28"/>
      <c r="N160" s="26"/>
      <c r="O160" s="26"/>
      <c r="P160" s="67"/>
      <c r="Q160" s="35"/>
      <c r="R160" s="35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</row>
    <row r="161" spans="1:165" x14ac:dyDescent="0.2">
      <c r="B161" s="24"/>
      <c r="C161" s="25"/>
      <c r="D161" s="28"/>
      <c r="F161" s="26"/>
      <c r="G161" s="26"/>
      <c r="H161" s="28"/>
      <c r="J161" s="26"/>
      <c r="K161" s="26"/>
      <c r="L161" s="28"/>
      <c r="N161" s="26"/>
      <c r="O161" s="26"/>
      <c r="P161" s="67"/>
      <c r="Q161" s="35"/>
      <c r="R161" s="35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</row>
    <row r="162" spans="1:165" x14ac:dyDescent="0.2">
      <c r="A162" s="26"/>
      <c r="B162" s="24"/>
      <c r="C162" s="25"/>
      <c r="D162" s="28"/>
      <c r="F162" s="26"/>
      <c r="G162" s="26"/>
      <c r="H162" s="28"/>
      <c r="J162" s="26"/>
      <c r="K162" s="26"/>
      <c r="L162" s="28"/>
      <c r="N162" s="26"/>
      <c r="O162" s="26"/>
      <c r="P162" s="67"/>
      <c r="Q162" s="35"/>
      <c r="R162" s="35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</row>
    <row r="163" spans="1:165" x14ac:dyDescent="0.2">
      <c r="A163" s="26"/>
      <c r="B163" s="24"/>
      <c r="C163" s="25"/>
      <c r="D163" s="28"/>
      <c r="F163" s="26"/>
      <c r="G163" s="26"/>
      <c r="H163" s="28"/>
      <c r="J163" s="26"/>
      <c r="K163" s="26"/>
      <c r="L163" s="28"/>
      <c r="N163" s="26"/>
      <c r="O163" s="26"/>
      <c r="P163" s="68"/>
    </row>
    <row r="164" spans="1:165" x14ac:dyDescent="0.2">
      <c r="A164" s="26"/>
      <c r="B164" s="24"/>
      <c r="C164" s="25"/>
      <c r="D164" s="28"/>
      <c r="F164" s="26"/>
      <c r="G164" s="26"/>
      <c r="H164" s="28"/>
      <c r="J164" s="26"/>
      <c r="K164" s="26"/>
      <c r="L164" s="28"/>
      <c r="N164" s="26"/>
      <c r="O164" s="26"/>
      <c r="P164" s="68"/>
    </row>
    <row r="165" spans="1:165" x14ac:dyDescent="0.2">
      <c r="A165" s="26"/>
      <c r="B165" s="24"/>
      <c r="C165" s="25"/>
      <c r="D165" s="28"/>
      <c r="F165" s="26"/>
      <c r="G165" s="26"/>
      <c r="H165" s="28"/>
      <c r="J165" s="26"/>
      <c r="K165" s="26"/>
      <c r="L165" s="28"/>
      <c r="N165" s="26"/>
      <c r="O165" s="26"/>
      <c r="P165" s="68"/>
    </row>
    <row r="166" spans="1:165" x14ac:dyDescent="0.2">
      <c r="A166" s="26"/>
      <c r="B166" s="24"/>
      <c r="C166" s="25"/>
      <c r="D166" s="28"/>
      <c r="F166" s="26"/>
      <c r="G166" s="26"/>
      <c r="H166" s="28"/>
      <c r="J166" s="26"/>
      <c r="K166" s="26"/>
      <c r="L166" s="28"/>
      <c r="N166" s="26"/>
      <c r="O166" s="26"/>
      <c r="P166" s="68"/>
    </row>
    <row r="167" spans="1:165" x14ac:dyDescent="0.2">
      <c r="A167" s="26"/>
      <c r="B167" s="24"/>
      <c r="C167" s="25"/>
      <c r="D167" s="28"/>
      <c r="F167" s="26"/>
      <c r="G167" s="26"/>
      <c r="H167" s="28"/>
      <c r="J167" s="26"/>
      <c r="K167" s="26"/>
      <c r="L167" s="28"/>
      <c r="N167" s="26"/>
      <c r="O167" s="26"/>
      <c r="P167" s="68"/>
    </row>
    <row r="168" spans="1:165" x14ac:dyDescent="0.2">
      <c r="A168" s="26"/>
      <c r="B168" s="24"/>
      <c r="C168" s="25"/>
      <c r="D168" s="28"/>
      <c r="F168" s="26"/>
      <c r="G168" s="26"/>
      <c r="H168" s="28"/>
      <c r="J168" s="26"/>
      <c r="K168" s="26"/>
      <c r="L168" s="28"/>
      <c r="N168" s="26"/>
      <c r="O168" s="26"/>
      <c r="P168" s="68"/>
    </row>
    <row r="169" spans="1:165" x14ac:dyDescent="0.2">
      <c r="A169" s="26"/>
      <c r="B169" s="24"/>
      <c r="C169" s="25"/>
      <c r="D169" s="28"/>
      <c r="F169" s="26"/>
      <c r="G169" s="26"/>
      <c r="H169" s="28"/>
      <c r="J169" s="26"/>
      <c r="K169" s="26"/>
      <c r="L169" s="28"/>
      <c r="N169" s="26"/>
      <c r="O169" s="26"/>
      <c r="P169" s="68"/>
    </row>
    <row r="170" spans="1:165" x14ac:dyDescent="0.2">
      <c r="A170" s="26"/>
      <c r="B170" s="24"/>
      <c r="C170" s="25"/>
      <c r="D170" s="28"/>
      <c r="F170" s="26"/>
      <c r="G170" s="26"/>
      <c r="H170" s="28"/>
      <c r="J170" s="26"/>
      <c r="K170" s="26"/>
      <c r="L170" s="28"/>
      <c r="N170" s="26"/>
      <c r="O170" s="26"/>
      <c r="P170" s="68"/>
    </row>
    <row r="171" spans="1:165" x14ac:dyDescent="0.2">
      <c r="A171" s="26"/>
      <c r="B171" s="24"/>
      <c r="C171" s="25"/>
      <c r="D171" s="33"/>
      <c r="F171" s="26"/>
      <c r="G171" s="26"/>
      <c r="H171" s="28"/>
      <c r="J171" s="26"/>
      <c r="K171" s="26"/>
      <c r="L171" s="28"/>
      <c r="N171" s="26"/>
      <c r="O171" s="26"/>
      <c r="P171" s="68"/>
    </row>
    <row r="172" spans="1:165" x14ac:dyDescent="0.2">
      <c r="A172" s="26"/>
      <c r="B172" s="24"/>
      <c r="C172" s="25"/>
      <c r="D172" s="28"/>
      <c r="F172" s="26"/>
      <c r="G172" s="26"/>
      <c r="H172" s="28"/>
      <c r="J172" s="26"/>
      <c r="K172" s="26"/>
      <c r="L172" s="28"/>
      <c r="N172" s="26"/>
      <c r="O172" s="26"/>
      <c r="P172" s="68"/>
    </row>
    <row r="173" spans="1:165" x14ac:dyDescent="0.2">
      <c r="A173" s="26"/>
      <c r="B173" s="24"/>
      <c r="C173" s="25"/>
      <c r="D173" s="28"/>
      <c r="F173" s="26"/>
      <c r="G173" s="26"/>
      <c r="H173" s="28"/>
      <c r="J173" s="26"/>
      <c r="K173" s="26"/>
      <c r="L173" s="28"/>
      <c r="N173" s="26"/>
      <c r="O173" s="26"/>
      <c r="P173" s="68"/>
    </row>
    <row r="174" spans="1:165" x14ac:dyDescent="0.2">
      <c r="A174" s="26"/>
      <c r="B174" s="24"/>
      <c r="C174" s="25"/>
      <c r="D174" s="28"/>
      <c r="F174" s="26"/>
      <c r="G174" s="26"/>
      <c r="H174" s="28"/>
      <c r="J174" s="26"/>
      <c r="K174" s="26"/>
      <c r="L174" s="28"/>
      <c r="N174" s="26"/>
      <c r="O174" s="26"/>
      <c r="P174" s="68"/>
    </row>
    <row r="175" spans="1:165" x14ac:dyDescent="0.2">
      <c r="A175" s="26"/>
      <c r="B175" s="24"/>
      <c r="C175" s="25"/>
      <c r="D175" s="28"/>
      <c r="F175" s="26"/>
      <c r="G175" s="26"/>
      <c r="H175" s="28"/>
      <c r="J175" s="26"/>
      <c r="K175" s="26"/>
      <c r="L175" s="28"/>
      <c r="N175" s="26"/>
      <c r="O175" s="26"/>
      <c r="P175" s="68"/>
    </row>
    <row r="176" spans="1:165" x14ac:dyDescent="0.2">
      <c r="A176" s="26"/>
      <c r="B176" s="24"/>
      <c r="C176" s="25"/>
      <c r="D176" s="28"/>
      <c r="F176" s="26"/>
      <c r="G176" s="26"/>
      <c r="H176" s="28"/>
      <c r="J176" s="26"/>
      <c r="K176" s="26"/>
      <c r="L176" s="28"/>
      <c r="N176" s="26"/>
      <c r="O176" s="26"/>
      <c r="P176" s="68"/>
    </row>
    <row r="177" spans="1:18" x14ac:dyDescent="0.2">
      <c r="A177" s="26"/>
      <c r="B177" s="24"/>
      <c r="C177" s="25"/>
      <c r="D177" s="28"/>
      <c r="F177" s="26"/>
      <c r="G177" s="26"/>
      <c r="H177" s="28"/>
      <c r="J177" s="26"/>
      <c r="K177" s="26"/>
      <c r="L177" s="28"/>
      <c r="N177" s="26"/>
      <c r="O177" s="26"/>
      <c r="P177" s="26"/>
      <c r="Q177"/>
      <c r="R177"/>
    </row>
    <row r="178" spans="1:18" x14ac:dyDescent="0.2">
      <c r="A178" s="26"/>
      <c r="B178" s="24"/>
      <c r="C178" s="25"/>
      <c r="D178" s="28"/>
      <c r="F178" s="26"/>
      <c r="G178" s="26"/>
      <c r="H178" s="28"/>
      <c r="J178" s="26"/>
      <c r="K178" s="26"/>
      <c r="L178" s="28"/>
      <c r="N178" s="26"/>
      <c r="O178" s="26"/>
      <c r="P178" s="26"/>
      <c r="Q178"/>
      <c r="R178"/>
    </row>
    <row r="179" spans="1:18" x14ac:dyDescent="0.2">
      <c r="A179" s="26"/>
      <c r="B179" s="24"/>
      <c r="C179" s="25"/>
      <c r="D179" s="28"/>
      <c r="F179" s="26"/>
      <c r="G179" s="26"/>
      <c r="H179" s="28"/>
      <c r="J179" s="26"/>
      <c r="K179" s="26"/>
      <c r="L179" s="28"/>
      <c r="N179" s="26"/>
      <c r="O179" s="26"/>
      <c r="P179" s="26"/>
      <c r="Q179"/>
      <c r="R179"/>
    </row>
    <row r="180" spans="1:18" x14ac:dyDescent="0.2">
      <c r="A180" s="26"/>
      <c r="B180" s="24"/>
      <c r="C180" s="25"/>
      <c r="D180" s="28"/>
      <c r="F180" s="26"/>
      <c r="G180" s="26"/>
      <c r="H180" s="28"/>
      <c r="J180" s="26"/>
      <c r="K180" s="26"/>
      <c r="L180" s="28"/>
      <c r="N180" s="26"/>
      <c r="O180" s="26"/>
      <c r="P180" s="26"/>
      <c r="Q180"/>
      <c r="R180"/>
    </row>
    <row r="181" spans="1:18" x14ac:dyDescent="0.2">
      <c r="A181" s="26"/>
      <c r="B181" s="24"/>
      <c r="C181" s="25"/>
      <c r="D181" s="28"/>
      <c r="F181" s="26"/>
      <c r="G181" s="26"/>
      <c r="H181" s="28"/>
      <c r="J181" s="26"/>
      <c r="K181" s="26"/>
      <c r="L181" s="28"/>
      <c r="N181" s="26"/>
      <c r="O181" s="26"/>
      <c r="P181" s="26"/>
      <c r="Q181"/>
      <c r="R181"/>
    </row>
    <row r="182" spans="1:18" x14ac:dyDescent="0.2">
      <c r="A182" s="26"/>
      <c r="B182" s="24"/>
      <c r="C182" s="25"/>
      <c r="D182" s="28"/>
      <c r="F182" s="26"/>
      <c r="G182" s="26"/>
      <c r="H182" s="28"/>
      <c r="J182" s="26"/>
      <c r="K182" s="26"/>
      <c r="L182" s="28"/>
      <c r="N182" s="26"/>
      <c r="O182" s="26"/>
      <c r="P182" s="26"/>
      <c r="Q182"/>
      <c r="R182"/>
    </row>
    <row r="183" spans="1:18" x14ac:dyDescent="0.2">
      <c r="A183" s="26"/>
      <c r="B183" s="24"/>
      <c r="C183" s="25"/>
      <c r="D183" s="28"/>
      <c r="F183" s="26"/>
      <c r="G183" s="26"/>
      <c r="H183" s="28"/>
      <c r="J183" s="26"/>
      <c r="K183" s="26"/>
      <c r="L183" s="28"/>
      <c r="N183" s="26"/>
      <c r="O183" s="26"/>
      <c r="P183" s="26"/>
      <c r="Q183"/>
      <c r="R183"/>
    </row>
    <row r="184" spans="1:18" x14ac:dyDescent="0.2">
      <c r="A184" s="26"/>
      <c r="B184" s="24"/>
      <c r="C184" s="25"/>
      <c r="D184" s="28"/>
      <c r="F184" s="26"/>
      <c r="G184" s="26"/>
      <c r="H184" s="28"/>
      <c r="J184" s="26"/>
      <c r="K184" s="26"/>
      <c r="L184" s="28"/>
      <c r="N184" s="26"/>
      <c r="O184" s="26"/>
      <c r="P184" s="26"/>
      <c r="Q184"/>
      <c r="R184"/>
    </row>
    <row r="185" spans="1:18" x14ac:dyDescent="0.2">
      <c r="A185" s="26"/>
      <c r="B185" s="24"/>
      <c r="C185" s="25"/>
      <c r="D185" s="28"/>
      <c r="F185" s="26"/>
      <c r="G185" s="26"/>
      <c r="H185" s="28"/>
      <c r="J185" s="26"/>
      <c r="K185" s="26"/>
      <c r="L185" s="28"/>
      <c r="N185" s="26"/>
      <c r="O185" s="26"/>
      <c r="P185" s="26"/>
      <c r="Q185"/>
      <c r="R185"/>
    </row>
    <row r="186" spans="1:18" x14ac:dyDescent="0.2">
      <c r="A186" s="26"/>
      <c r="B186" s="24"/>
      <c r="C186" s="25"/>
      <c r="D186" s="28"/>
      <c r="F186" s="26"/>
      <c r="G186" s="26"/>
      <c r="H186" s="28"/>
      <c r="J186" s="26"/>
      <c r="K186" s="26"/>
      <c r="L186" s="28"/>
      <c r="N186" s="26"/>
      <c r="O186" s="26"/>
      <c r="P186" s="26"/>
      <c r="Q186"/>
      <c r="R186"/>
    </row>
    <row r="187" spans="1:18" x14ac:dyDescent="0.2">
      <c r="A187" s="26"/>
      <c r="B187" s="24"/>
      <c r="C187" s="25"/>
      <c r="D187" s="28"/>
      <c r="F187" s="26"/>
      <c r="G187" s="26"/>
      <c r="H187" s="28"/>
      <c r="J187" s="26"/>
      <c r="K187" s="26"/>
      <c r="L187" s="28"/>
      <c r="N187" s="26"/>
      <c r="O187" s="26"/>
      <c r="P187" s="26"/>
      <c r="Q187"/>
      <c r="R187"/>
    </row>
    <row r="188" spans="1:18" x14ac:dyDescent="0.2">
      <c r="A188" s="26"/>
      <c r="B188" s="24"/>
      <c r="C188" s="25"/>
      <c r="D188" s="28"/>
      <c r="F188" s="26"/>
      <c r="G188" s="26"/>
      <c r="H188" s="28"/>
      <c r="J188" s="26"/>
      <c r="K188" s="26"/>
      <c r="L188" s="28"/>
      <c r="N188" s="26"/>
      <c r="O188" s="26"/>
      <c r="P188" s="26"/>
      <c r="Q188"/>
      <c r="R188"/>
    </row>
    <row r="189" spans="1:18" x14ac:dyDescent="0.2">
      <c r="A189" s="26"/>
      <c r="B189" s="24"/>
      <c r="C189" s="25"/>
      <c r="D189" s="28"/>
      <c r="F189" s="26"/>
      <c r="G189" s="26"/>
      <c r="H189" s="28"/>
      <c r="J189" s="26"/>
      <c r="K189" s="26"/>
      <c r="L189" s="28"/>
      <c r="N189" s="26"/>
      <c r="O189" s="26"/>
      <c r="P189" s="26"/>
      <c r="Q189"/>
      <c r="R189"/>
    </row>
    <row r="190" spans="1:18" x14ac:dyDescent="0.2">
      <c r="A190" s="26"/>
      <c r="B190" s="24"/>
      <c r="C190" s="25"/>
      <c r="D190" s="28"/>
      <c r="F190" s="26"/>
      <c r="G190" s="26"/>
      <c r="H190" s="28"/>
      <c r="J190" s="26"/>
      <c r="K190" s="26"/>
      <c r="L190" s="28"/>
      <c r="N190" s="26"/>
      <c r="O190" s="26"/>
      <c r="P190" s="26"/>
      <c r="Q190"/>
      <c r="R190"/>
    </row>
    <row r="191" spans="1:18" x14ac:dyDescent="0.2">
      <c r="A191" s="26"/>
      <c r="B191" s="24"/>
      <c r="C191" s="25"/>
      <c r="D191" s="28"/>
      <c r="F191" s="26"/>
      <c r="G191" s="26"/>
      <c r="H191" s="28"/>
      <c r="J191" s="26"/>
      <c r="K191" s="26"/>
      <c r="L191" s="28"/>
      <c r="N191" s="26"/>
      <c r="O191" s="26"/>
      <c r="P191" s="26"/>
      <c r="Q191"/>
      <c r="R191"/>
    </row>
    <row r="192" spans="1:18" x14ac:dyDescent="0.2">
      <c r="A192" s="26"/>
      <c r="B192" s="24"/>
      <c r="C192" s="25"/>
      <c r="D192" s="28"/>
      <c r="F192" s="26"/>
      <c r="G192" s="26"/>
      <c r="H192" s="28"/>
      <c r="J192" s="26"/>
      <c r="K192" s="26"/>
      <c r="L192" s="28"/>
      <c r="N192" s="26"/>
      <c r="O192" s="26"/>
      <c r="P192" s="26"/>
      <c r="Q192"/>
      <c r="R192"/>
    </row>
    <row r="193" spans="1:18" x14ac:dyDescent="0.2">
      <c r="A193" s="26"/>
      <c r="B193" s="24"/>
      <c r="C193" s="25"/>
      <c r="D193" s="28"/>
      <c r="F193" s="26"/>
      <c r="G193" s="26"/>
      <c r="H193" s="28"/>
      <c r="J193" s="26"/>
      <c r="K193" s="26"/>
      <c r="L193" s="28"/>
      <c r="N193" s="26"/>
      <c r="O193" s="26"/>
      <c r="P193" s="26"/>
      <c r="Q193"/>
      <c r="R193"/>
    </row>
    <row r="194" spans="1:18" x14ac:dyDescent="0.2">
      <c r="A194" s="26"/>
      <c r="B194" s="24"/>
      <c r="C194" s="25"/>
      <c r="D194" s="28"/>
      <c r="F194" s="26"/>
      <c r="G194" s="26"/>
      <c r="H194" s="28"/>
      <c r="J194" s="26"/>
      <c r="K194" s="26"/>
      <c r="L194" s="28"/>
      <c r="N194" s="26"/>
      <c r="O194" s="26"/>
      <c r="P194" s="26"/>
      <c r="Q194"/>
      <c r="R194"/>
    </row>
    <row r="195" spans="1:18" x14ac:dyDescent="0.2">
      <c r="A195" s="26"/>
      <c r="B195" s="24"/>
      <c r="C195" s="25"/>
      <c r="D195" s="28"/>
      <c r="F195" s="26"/>
      <c r="G195" s="26"/>
      <c r="H195" s="28"/>
      <c r="J195" s="26"/>
      <c r="K195" s="26"/>
      <c r="L195" s="28"/>
      <c r="N195" s="26"/>
      <c r="O195" s="26"/>
      <c r="P195" s="26"/>
      <c r="Q195"/>
      <c r="R195"/>
    </row>
    <row r="196" spans="1:18" x14ac:dyDescent="0.2">
      <c r="A196" s="26"/>
      <c r="B196" s="24"/>
      <c r="C196" s="25"/>
      <c r="D196" s="28"/>
      <c r="F196" s="26"/>
      <c r="G196" s="26"/>
      <c r="H196" s="28"/>
      <c r="J196" s="26"/>
      <c r="K196" s="26"/>
      <c r="L196" s="28"/>
      <c r="N196" s="26"/>
      <c r="O196" s="26"/>
      <c r="P196" s="26"/>
      <c r="Q196"/>
      <c r="R196"/>
    </row>
    <row r="197" spans="1:18" x14ac:dyDescent="0.2">
      <c r="A197" s="26"/>
      <c r="B197" s="24"/>
      <c r="C197" s="25"/>
      <c r="D197" s="28"/>
      <c r="F197" s="26"/>
      <c r="G197" s="26"/>
      <c r="H197" s="28"/>
      <c r="J197" s="26"/>
      <c r="K197" s="26"/>
      <c r="L197" s="28"/>
      <c r="N197" s="26"/>
      <c r="O197" s="26"/>
      <c r="P197" s="26"/>
      <c r="Q197"/>
      <c r="R197"/>
    </row>
    <row r="198" spans="1:18" x14ac:dyDescent="0.2">
      <c r="A198" s="26"/>
      <c r="B198" s="24"/>
      <c r="C198" s="25"/>
      <c r="D198" s="28"/>
      <c r="F198" s="26"/>
      <c r="G198" s="26"/>
      <c r="H198" s="28"/>
      <c r="J198" s="26"/>
      <c r="K198" s="26"/>
      <c r="L198" s="28"/>
      <c r="N198" s="26"/>
      <c r="O198" s="26"/>
      <c r="P198" s="26"/>
      <c r="Q198"/>
      <c r="R198"/>
    </row>
    <row r="199" spans="1:18" x14ac:dyDescent="0.2">
      <c r="A199" s="26"/>
      <c r="B199" s="24"/>
      <c r="C199" s="25"/>
      <c r="D199" s="28"/>
      <c r="F199" s="26"/>
      <c r="G199" s="26"/>
      <c r="H199" s="28"/>
      <c r="J199" s="26"/>
      <c r="K199" s="26"/>
      <c r="L199" s="28"/>
      <c r="N199" s="26"/>
      <c r="O199" s="26"/>
      <c r="P199" s="26"/>
      <c r="Q199"/>
      <c r="R199"/>
    </row>
    <row r="200" spans="1:18" x14ac:dyDescent="0.2">
      <c r="A200" s="26"/>
      <c r="B200" s="24"/>
      <c r="C200" s="25"/>
      <c r="D200" s="28"/>
      <c r="F200" s="26"/>
      <c r="G200" s="26"/>
      <c r="H200" s="28"/>
      <c r="J200" s="26"/>
      <c r="K200" s="26"/>
      <c r="L200" s="28"/>
      <c r="N200" s="26"/>
      <c r="O200" s="26"/>
      <c r="P200" s="26"/>
      <c r="Q200"/>
      <c r="R200"/>
    </row>
    <row r="201" spans="1:18" x14ac:dyDescent="0.2">
      <c r="A201" s="26"/>
      <c r="B201" s="24"/>
      <c r="C201" s="25"/>
      <c r="D201" s="28"/>
      <c r="F201" s="26"/>
      <c r="G201" s="26"/>
      <c r="H201" s="28"/>
      <c r="J201" s="26"/>
      <c r="K201" s="26"/>
      <c r="L201" s="28"/>
      <c r="N201" s="26"/>
      <c r="O201" s="26"/>
      <c r="P201" s="26"/>
      <c r="Q201"/>
      <c r="R201"/>
    </row>
    <row r="202" spans="1:18" x14ac:dyDescent="0.2">
      <c r="A202" s="26"/>
      <c r="B202" s="24"/>
      <c r="C202" s="25"/>
      <c r="D202" s="28"/>
      <c r="F202" s="26"/>
      <c r="G202" s="26"/>
      <c r="H202" s="28"/>
      <c r="J202" s="26"/>
      <c r="K202" s="26"/>
      <c r="L202" s="28"/>
      <c r="N202" s="26"/>
      <c r="O202" s="26"/>
      <c r="P202" s="26"/>
      <c r="Q202"/>
      <c r="R202"/>
    </row>
    <row r="203" spans="1:18" x14ac:dyDescent="0.2">
      <c r="A203" s="26"/>
      <c r="B203" s="24"/>
      <c r="C203" s="25"/>
      <c r="D203" s="28"/>
      <c r="F203" s="26"/>
      <c r="G203" s="26"/>
      <c r="H203" s="28"/>
      <c r="J203" s="26"/>
      <c r="K203" s="26"/>
      <c r="L203" s="28"/>
      <c r="N203" s="26"/>
      <c r="O203" s="26"/>
      <c r="P203" s="26"/>
      <c r="Q203"/>
      <c r="R203"/>
    </row>
    <row r="204" spans="1:18" x14ac:dyDescent="0.2">
      <c r="A204" s="26"/>
      <c r="B204" s="24"/>
      <c r="C204" s="25"/>
      <c r="D204" s="28"/>
      <c r="F204" s="26"/>
      <c r="G204" s="26"/>
      <c r="H204" s="28"/>
      <c r="J204" s="26"/>
      <c r="K204" s="26"/>
      <c r="L204" s="28"/>
      <c r="N204" s="26"/>
      <c r="O204" s="26"/>
      <c r="P204" s="26"/>
      <c r="Q204"/>
      <c r="R204"/>
    </row>
    <row r="205" spans="1:18" x14ac:dyDescent="0.2">
      <c r="A205" s="26"/>
      <c r="B205" s="24"/>
      <c r="C205" s="25"/>
      <c r="D205" s="28"/>
      <c r="F205" s="26"/>
      <c r="G205" s="26"/>
      <c r="H205" s="28"/>
      <c r="J205" s="26"/>
      <c r="K205" s="26"/>
      <c r="L205" s="28"/>
      <c r="N205" s="26"/>
      <c r="O205" s="26"/>
      <c r="P205" s="26"/>
      <c r="Q205"/>
      <c r="R205"/>
    </row>
    <row r="206" spans="1:18" x14ac:dyDescent="0.2">
      <c r="A206" s="26"/>
      <c r="B206" s="24"/>
      <c r="C206" s="25"/>
      <c r="D206" s="28"/>
      <c r="F206" s="26"/>
      <c r="G206" s="26"/>
      <c r="H206" s="28"/>
      <c r="J206" s="26"/>
      <c r="K206" s="26"/>
      <c r="L206" s="28"/>
      <c r="N206" s="26"/>
      <c r="O206" s="26"/>
      <c r="P206" s="26"/>
      <c r="Q206"/>
      <c r="R206"/>
    </row>
    <row r="207" spans="1:18" x14ac:dyDescent="0.2">
      <c r="A207" s="26"/>
      <c r="B207" s="24"/>
      <c r="C207" s="25"/>
      <c r="D207" s="28"/>
      <c r="F207" s="26"/>
      <c r="G207" s="26"/>
      <c r="H207" s="28"/>
      <c r="J207" s="26"/>
      <c r="K207" s="26"/>
      <c r="L207" s="28"/>
      <c r="N207" s="26"/>
      <c r="O207" s="26"/>
      <c r="P207" s="26"/>
      <c r="Q207"/>
      <c r="R207"/>
    </row>
    <row r="208" spans="1:18" x14ac:dyDescent="0.2">
      <c r="A208" s="26"/>
      <c r="B208" s="24"/>
      <c r="C208" s="25"/>
      <c r="D208" s="28"/>
      <c r="F208" s="26"/>
      <c r="G208" s="26"/>
      <c r="H208" s="28"/>
      <c r="J208" s="26"/>
      <c r="K208" s="26"/>
      <c r="L208" s="28"/>
      <c r="N208" s="26"/>
      <c r="O208" s="26"/>
      <c r="P208" s="26"/>
      <c r="Q208"/>
      <c r="R208"/>
    </row>
    <row r="209" spans="1:18" x14ac:dyDescent="0.2">
      <c r="A209" s="26"/>
      <c r="B209" s="24"/>
      <c r="C209" s="25"/>
      <c r="D209" s="28"/>
      <c r="F209" s="26"/>
      <c r="G209" s="26"/>
      <c r="H209" s="28"/>
      <c r="J209" s="26"/>
      <c r="K209" s="26"/>
      <c r="L209" s="28"/>
      <c r="N209" s="26"/>
      <c r="O209" s="26"/>
      <c r="P209" s="26"/>
      <c r="Q209"/>
      <c r="R209"/>
    </row>
    <row r="210" spans="1:18" x14ac:dyDescent="0.2">
      <c r="A210" s="26"/>
      <c r="B210" s="24"/>
      <c r="C210" s="25"/>
      <c r="D210" s="28"/>
      <c r="F210" s="26"/>
      <c r="G210" s="26"/>
      <c r="H210" s="28"/>
      <c r="J210" s="26"/>
      <c r="K210" s="26"/>
      <c r="L210" s="28"/>
      <c r="N210" s="26"/>
      <c r="O210" s="26"/>
      <c r="P210" s="26"/>
      <c r="Q210"/>
      <c r="R210"/>
    </row>
    <row r="211" spans="1:18" x14ac:dyDescent="0.2">
      <c r="A211" s="26"/>
      <c r="B211" s="24"/>
      <c r="C211" s="25"/>
      <c r="D211" s="28"/>
      <c r="F211" s="26"/>
      <c r="G211" s="26"/>
      <c r="H211" s="28"/>
      <c r="J211" s="26"/>
      <c r="K211" s="26"/>
      <c r="L211" s="28"/>
      <c r="N211" s="26"/>
      <c r="O211" s="26"/>
      <c r="P211" s="26"/>
      <c r="Q211"/>
      <c r="R211"/>
    </row>
    <row r="212" spans="1:18" x14ac:dyDescent="0.2">
      <c r="A212" s="26"/>
      <c r="B212" s="24"/>
      <c r="C212" s="25"/>
      <c r="D212" s="28"/>
      <c r="F212" s="26"/>
      <c r="G212" s="26"/>
      <c r="H212" s="28"/>
      <c r="J212" s="26"/>
      <c r="K212" s="26"/>
      <c r="L212" s="28"/>
      <c r="N212" s="26"/>
      <c r="O212" s="26"/>
      <c r="P212" s="26"/>
      <c r="Q212"/>
      <c r="R212"/>
    </row>
    <row r="213" spans="1:18" x14ac:dyDescent="0.2">
      <c r="A213" s="26"/>
      <c r="B213" s="24"/>
      <c r="C213" s="25"/>
      <c r="D213" s="28"/>
      <c r="F213" s="26"/>
      <c r="G213" s="26"/>
      <c r="H213" s="28"/>
      <c r="J213" s="26"/>
      <c r="K213" s="26"/>
      <c r="L213" s="28"/>
      <c r="N213" s="26"/>
      <c r="O213" s="26"/>
      <c r="P213" s="26"/>
      <c r="Q213"/>
      <c r="R213"/>
    </row>
    <row r="214" spans="1:18" x14ac:dyDescent="0.2">
      <c r="A214" s="26"/>
      <c r="B214" s="24"/>
      <c r="C214" s="25"/>
      <c r="D214" s="28"/>
      <c r="F214" s="26"/>
      <c r="G214" s="26"/>
      <c r="H214" s="28"/>
      <c r="J214" s="26"/>
      <c r="K214" s="26"/>
      <c r="L214" s="28"/>
      <c r="N214" s="26"/>
      <c r="O214" s="26"/>
      <c r="P214" s="26"/>
      <c r="Q214"/>
      <c r="R214"/>
    </row>
    <row r="215" spans="1:18" x14ac:dyDescent="0.2">
      <c r="A215" s="26"/>
      <c r="B215" s="24"/>
      <c r="C215" s="25"/>
      <c r="D215" s="28"/>
      <c r="F215" s="26"/>
      <c r="G215" s="26"/>
      <c r="H215" s="28"/>
      <c r="J215" s="26"/>
      <c r="K215" s="26"/>
      <c r="L215" s="28"/>
      <c r="N215" s="26"/>
      <c r="O215" s="26"/>
      <c r="P215" s="26"/>
      <c r="Q215"/>
      <c r="R215"/>
    </row>
    <row r="216" spans="1:18" x14ac:dyDescent="0.2">
      <c r="A216" s="26"/>
      <c r="B216" s="24"/>
      <c r="C216" s="25"/>
      <c r="D216" s="28"/>
      <c r="F216" s="26"/>
      <c r="G216" s="26"/>
      <c r="H216" s="28"/>
      <c r="J216" s="26"/>
      <c r="K216" s="26"/>
      <c r="L216" s="28"/>
      <c r="N216" s="26"/>
      <c r="O216" s="26"/>
      <c r="P216" s="26"/>
      <c r="Q216"/>
      <c r="R216"/>
    </row>
    <row r="217" spans="1:18" x14ac:dyDescent="0.2">
      <c r="A217" s="26"/>
      <c r="B217" s="24"/>
      <c r="C217" s="25"/>
      <c r="D217" s="28"/>
      <c r="F217" s="26"/>
      <c r="G217" s="26"/>
      <c r="H217" s="28"/>
      <c r="J217" s="26"/>
      <c r="K217" s="26"/>
      <c r="L217" s="28"/>
      <c r="N217" s="26"/>
      <c r="O217" s="26"/>
      <c r="P217" s="26"/>
      <c r="Q217"/>
      <c r="R217"/>
    </row>
    <row r="218" spans="1:18" x14ac:dyDescent="0.2">
      <c r="A218" s="26"/>
      <c r="B218" s="24"/>
      <c r="C218" s="25"/>
      <c r="D218" s="28"/>
      <c r="F218" s="26"/>
      <c r="G218" s="26"/>
      <c r="H218" s="28"/>
      <c r="J218" s="26"/>
      <c r="K218" s="26"/>
      <c r="L218" s="28"/>
      <c r="N218" s="26"/>
      <c r="O218" s="26"/>
      <c r="P218" s="26"/>
      <c r="Q218"/>
      <c r="R218"/>
    </row>
    <row r="219" spans="1:18" x14ac:dyDescent="0.2">
      <c r="A219" s="26"/>
      <c r="B219" s="24"/>
      <c r="C219" s="25"/>
      <c r="D219" s="28"/>
      <c r="F219" s="26"/>
      <c r="G219" s="26"/>
      <c r="H219" s="28"/>
      <c r="J219" s="26"/>
      <c r="K219" s="26"/>
      <c r="L219" s="28"/>
      <c r="N219" s="26"/>
      <c r="O219" s="26"/>
      <c r="P219" s="26"/>
      <c r="Q219"/>
      <c r="R219"/>
    </row>
    <row r="220" spans="1:18" x14ac:dyDescent="0.2">
      <c r="A220" s="26"/>
      <c r="B220" s="24"/>
      <c r="C220" s="25"/>
      <c r="D220" s="28"/>
      <c r="F220" s="26"/>
      <c r="G220" s="26"/>
      <c r="H220" s="28"/>
      <c r="J220" s="26"/>
      <c r="K220" s="26"/>
      <c r="L220" s="28"/>
      <c r="N220" s="26"/>
      <c r="O220" s="26"/>
      <c r="P220" s="26"/>
      <c r="Q220"/>
      <c r="R220"/>
    </row>
    <row r="221" spans="1:18" x14ac:dyDescent="0.2">
      <c r="A221" s="26"/>
      <c r="B221" s="24"/>
      <c r="C221" s="25"/>
      <c r="D221" s="28"/>
      <c r="F221" s="26"/>
      <c r="G221" s="26"/>
      <c r="H221" s="28"/>
      <c r="J221" s="26"/>
      <c r="K221" s="26"/>
      <c r="L221" s="28"/>
      <c r="N221" s="26"/>
      <c r="O221" s="26"/>
      <c r="P221" s="26"/>
      <c r="Q221"/>
      <c r="R221"/>
    </row>
    <row r="222" spans="1:18" x14ac:dyDescent="0.2">
      <c r="A222" s="26"/>
      <c r="B222" s="24"/>
      <c r="C222" s="25"/>
      <c r="D222" s="28"/>
      <c r="F222" s="26"/>
      <c r="G222" s="26"/>
      <c r="H222" s="28"/>
      <c r="J222" s="26"/>
      <c r="K222" s="26"/>
      <c r="L222" s="28"/>
      <c r="N222" s="26"/>
      <c r="O222" s="26"/>
      <c r="P222" s="26"/>
      <c r="Q222"/>
      <c r="R222"/>
    </row>
    <row r="223" spans="1:18" x14ac:dyDescent="0.2">
      <c r="A223" s="26"/>
      <c r="B223" s="24"/>
      <c r="C223" s="25"/>
      <c r="D223" s="28"/>
      <c r="F223" s="26"/>
      <c r="G223" s="26"/>
      <c r="H223" s="28"/>
      <c r="J223" s="26"/>
      <c r="K223" s="26"/>
      <c r="L223" s="28"/>
      <c r="N223" s="26"/>
      <c r="O223" s="26"/>
      <c r="P223" s="26"/>
      <c r="Q223"/>
      <c r="R223"/>
    </row>
    <row r="224" spans="1:18" x14ac:dyDescent="0.2">
      <c r="A224" s="26"/>
      <c r="B224" s="24"/>
      <c r="C224" s="25"/>
      <c r="D224" s="28"/>
      <c r="F224" s="26"/>
      <c r="G224" s="26"/>
      <c r="H224" s="28"/>
      <c r="J224" s="26"/>
      <c r="K224" s="26"/>
      <c r="L224" s="28"/>
      <c r="N224" s="26"/>
      <c r="O224" s="26"/>
      <c r="P224" s="26"/>
      <c r="Q224"/>
      <c r="R224"/>
    </row>
    <row r="225" spans="1:18" x14ac:dyDescent="0.2">
      <c r="A225" s="26"/>
      <c r="B225" s="24"/>
      <c r="C225" s="25"/>
      <c r="D225" s="28"/>
      <c r="F225" s="26"/>
      <c r="G225" s="26"/>
      <c r="H225" s="28"/>
      <c r="J225" s="26"/>
      <c r="K225" s="26"/>
      <c r="L225" s="28"/>
      <c r="N225" s="26"/>
      <c r="O225" s="26"/>
      <c r="P225" s="26"/>
      <c r="Q225"/>
      <c r="R225"/>
    </row>
    <row r="226" spans="1:18" x14ac:dyDescent="0.2">
      <c r="A226" s="26"/>
      <c r="B226" s="24"/>
      <c r="C226" s="25"/>
      <c r="D226" s="28"/>
      <c r="F226" s="26"/>
      <c r="G226" s="26"/>
      <c r="H226" s="28"/>
      <c r="J226" s="26"/>
      <c r="K226" s="26"/>
      <c r="L226" s="28"/>
      <c r="N226" s="26"/>
      <c r="O226" s="26"/>
      <c r="P226" s="26"/>
      <c r="Q226"/>
      <c r="R226"/>
    </row>
    <row r="227" spans="1:18" x14ac:dyDescent="0.2">
      <c r="A227" s="26"/>
      <c r="B227" s="24"/>
      <c r="C227" s="25"/>
      <c r="D227" s="28"/>
      <c r="F227" s="26"/>
      <c r="G227" s="26"/>
      <c r="H227" s="28"/>
      <c r="J227" s="26"/>
      <c r="K227" s="26"/>
      <c r="L227" s="28"/>
      <c r="N227" s="26"/>
      <c r="O227" s="26"/>
      <c r="P227" s="26"/>
      <c r="Q227"/>
      <c r="R227"/>
    </row>
    <row r="228" spans="1:18" x14ac:dyDescent="0.2">
      <c r="A228" s="26"/>
      <c r="B228" s="24"/>
      <c r="C228" s="25"/>
      <c r="D228" s="28"/>
      <c r="F228" s="26"/>
      <c r="G228" s="26"/>
      <c r="H228" s="28"/>
      <c r="J228" s="26"/>
      <c r="K228" s="26"/>
      <c r="L228" s="28"/>
      <c r="N228" s="26"/>
      <c r="O228" s="26"/>
      <c r="P228" s="26"/>
      <c r="Q228"/>
      <c r="R228"/>
    </row>
    <row r="229" spans="1:18" x14ac:dyDescent="0.2">
      <c r="A229" s="26"/>
      <c r="B229" s="24"/>
      <c r="C229" s="25"/>
      <c r="D229" s="28"/>
      <c r="F229" s="26"/>
      <c r="G229" s="26"/>
      <c r="H229" s="28"/>
      <c r="J229" s="26"/>
      <c r="K229" s="26"/>
      <c r="L229" s="28"/>
      <c r="N229" s="26"/>
      <c r="O229" s="26"/>
      <c r="P229" s="26"/>
      <c r="Q229"/>
      <c r="R229"/>
    </row>
    <row r="230" spans="1:18" x14ac:dyDescent="0.2">
      <c r="A230" s="26"/>
      <c r="B230" s="24"/>
      <c r="C230" s="25"/>
      <c r="D230" s="28"/>
      <c r="F230" s="26"/>
      <c r="G230" s="26"/>
      <c r="H230" s="28"/>
      <c r="J230" s="26"/>
      <c r="K230" s="26"/>
      <c r="L230" s="28"/>
      <c r="N230" s="26"/>
      <c r="O230" s="26"/>
      <c r="P230" s="26"/>
      <c r="Q230"/>
      <c r="R230"/>
    </row>
    <row r="231" spans="1:18" x14ac:dyDescent="0.2">
      <c r="A231" s="26"/>
      <c r="B231" s="24"/>
      <c r="C231" s="25"/>
      <c r="D231" s="28"/>
      <c r="F231" s="26"/>
      <c r="G231" s="26"/>
      <c r="H231" s="28"/>
      <c r="J231" s="26"/>
      <c r="K231" s="26"/>
      <c r="L231" s="28"/>
      <c r="N231" s="26"/>
      <c r="O231" s="26"/>
      <c r="P231" s="26"/>
      <c r="Q231"/>
      <c r="R231"/>
    </row>
    <row r="232" spans="1:18" x14ac:dyDescent="0.2">
      <c r="A232" s="26"/>
      <c r="B232" s="24"/>
      <c r="C232" s="25"/>
      <c r="D232" s="28"/>
      <c r="F232" s="26"/>
      <c r="G232" s="26"/>
      <c r="H232" s="28"/>
      <c r="J232" s="26"/>
      <c r="K232" s="26"/>
      <c r="L232" s="28"/>
      <c r="N232" s="26"/>
      <c r="O232" s="26"/>
      <c r="P232" s="26"/>
      <c r="Q232"/>
      <c r="R232"/>
    </row>
    <row r="233" spans="1:18" x14ac:dyDescent="0.2">
      <c r="A233"/>
      <c r="B233" s="24"/>
      <c r="C233" s="25"/>
      <c r="D233" s="28"/>
      <c r="F233" s="26"/>
      <c r="G233" s="26"/>
      <c r="H233" s="28"/>
      <c r="J233" s="26"/>
      <c r="K233" s="26"/>
      <c r="L233" s="28"/>
      <c r="N233" s="26"/>
      <c r="O233" s="26"/>
      <c r="P233"/>
      <c r="Q233"/>
      <c r="R233"/>
    </row>
    <row r="234" spans="1:18" x14ac:dyDescent="0.2">
      <c r="A234"/>
      <c r="B234" s="24"/>
      <c r="C234" s="25"/>
      <c r="D234" s="28"/>
      <c r="F234" s="26"/>
      <c r="G234" s="26"/>
      <c r="H234" s="28"/>
      <c r="J234" s="26"/>
      <c r="K234" s="26"/>
      <c r="L234" s="28"/>
      <c r="N234" s="26"/>
      <c r="O234" s="26"/>
      <c r="P234"/>
      <c r="Q234"/>
      <c r="R234"/>
    </row>
    <row r="235" spans="1:18" x14ac:dyDescent="0.2">
      <c r="A235"/>
      <c r="B235" s="24"/>
      <c r="C235" s="25"/>
      <c r="D235" s="28"/>
      <c r="F235" s="26"/>
      <c r="G235" s="26"/>
      <c r="H235" s="28"/>
      <c r="J235" s="26"/>
      <c r="K235" s="26"/>
      <c r="L235" s="28"/>
      <c r="N235" s="26"/>
      <c r="O235" s="26"/>
      <c r="P235"/>
      <c r="Q235"/>
      <c r="R235"/>
    </row>
    <row r="236" spans="1:18" x14ac:dyDescent="0.2">
      <c r="A236"/>
      <c r="B236" s="24"/>
      <c r="C236" s="25"/>
      <c r="D236" s="28"/>
      <c r="F236" s="26"/>
      <c r="G236" s="26"/>
      <c r="H236" s="28"/>
      <c r="J236" s="26"/>
      <c r="K236" s="26"/>
      <c r="L236" s="28"/>
      <c r="N236" s="26"/>
      <c r="O236" s="26"/>
      <c r="P236"/>
      <c r="Q236"/>
      <c r="R236"/>
    </row>
    <row r="237" spans="1:18" x14ac:dyDescent="0.2">
      <c r="A237"/>
      <c r="B237" s="24"/>
      <c r="C237" s="25"/>
      <c r="D237" s="28"/>
      <c r="F237" s="26"/>
      <c r="G237" s="26"/>
      <c r="H237" s="28"/>
      <c r="J237" s="26"/>
      <c r="K237" s="26"/>
      <c r="L237" s="28"/>
      <c r="N237" s="26"/>
      <c r="O237" s="26"/>
      <c r="P237"/>
      <c r="Q237"/>
      <c r="R237"/>
    </row>
    <row r="238" spans="1:18" x14ac:dyDescent="0.2">
      <c r="A238"/>
      <c r="B238" s="24"/>
      <c r="C238" s="25"/>
      <c r="D238" s="28"/>
      <c r="F238" s="26"/>
      <c r="G238" s="26"/>
      <c r="H238" s="28"/>
      <c r="J238" s="26"/>
      <c r="K238" s="26"/>
      <c r="L238" s="28"/>
      <c r="N238" s="26"/>
      <c r="O238" s="26"/>
      <c r="P238"/>
      <c r="Q238"/>
      <c r="R238"/>
    </row>
    <row r="239" spans="1:18" x14ac:dyDescent="0.2">
      <c r="A239"/>
      <c r="B239" s="24"/>
      <c r="C239" s="25"/>
      <c r="D239" s="28"/>
      <c r="F239" s="26"/>
      <c r="G239" s="26"/>
      <c r="H239" s="28"/>
      <c r="J239" s="26"/>
      <c r="K239" s="26"/>
      <c r="L239" s="28"/>
      <c r="N239" s="26"/>
      <c r="O239" s="26"/>
      <c r="P239"/>
      <c r="Q239"/>
      <c r="R239"/>
    </row>
    <row r="240" spans="1:18" x14ac:dyDescent="0.2">
      <c r="A240"/>
      <c r="B240" s="24"/>
      <c r="C240" s="25"/>
      <c r="D240" s="28"/>
      <c r="F240" s="26"/>
      <c r="G240" s="26"/>
      <c r="H240" s="28"/>
      <c r="J240" s="26"/>
      <c r="K240" s="26"/>
      <c r="L240" s="28"/>
      <c r="N240" s="26"/>
      <c r="O240" s="26"/>
      <c r="P240"/>
      <c r="Q240"/>
      <c r="R240"/>
    </row>
    <row r="241" spans="1:18" x14ac:dyDescent="0.2">
      <c r="A241"/>
      <c r="B241" s="24"/>
      <c r="C241" s="25"/>
      <c r="D241" s="28"/>
      <c r="F241" s="26"/>
      <c r="G241" s="26"/>
      <c r="H241" s="28"/>
      <c r="J241" s="26"/>
      <c r="K241" s="26"/>
      <c r="L241" s="28"/>
      <c r="N241" s="26"/>
      <c r="O241" s="26"/>
      <c r="P241"/>
      <c r="Q241"/>
      <c r="R241"/>
    </row>
    <row r="242" spans="1:18" x14ac:dyDescent="0.2">
      <c r="A242"/>
      <c r="B242" s="24"/>
      <c r="C242" s="25"/>
      <c r="D242" s="28"/>
      <c r="F242" s="26"/>
      <c r="G242" s="26"/>
      <c r="H242" s="28"/>
      <c r="J242" s="26"/>
      <c r="K242" s="26"/>
      <c r="L242" s="28"/>
      <c r="N242" s="26"/>
      <c r="O242" s="26"/>
      <c r="P242"/>
      <c r="Q242"/>
      <c r="R242"/>
    </row>
    <row r="243" spans="1:18" x14ac:dyDescent="0.2">
      <c r="A243"/>
      <c r="B243" s="24"/>
      <c r="C243" s="25"/>
      <c r="D243" s="28"/>
      <c r="F243" s="26"/>
      <c r="G243" s="26"/>
      <c r="H243" s="28"/>
      <c r="J243" s="26"/>
      <c r="K243" s="26"/>
      <c r="L243" s="28"/>
      <c r="N243" s="26"/>
      <c r="O243" s="26"/>
      <c r="P243"/>
      <c r="Q243"/>
      <c r="R243"/>
    </row>
    <row r="244" spans="1:18" x14ac:dyDescent="0.2">
      <c r="A244"/>
      <c r="B244" s="24"/>
      <c r="C244" s="25"/>
      <c r="D244" s="28"/>
      <c r="F244" s="26"/>
      <c r="G244" s="26"/>
      <c r="H244" s="28"/>
      <c r="J244" s="26"/>
      <c r="K244" s="26"/>
      <c r="L244" s="28"/>
      <c r="N244" s="26"/>
      <c r="O244" s="26"/>
      <c r="P244"/>
      <c r="Q244"/>
      <c r="R244"/>
    </row>
    <row r="245" spans="1:18" x14ac:dyDescent="0.2">
      <c r="A245"/>
      <c r="B245" s="24"/>
      <c r="C245" s="25"/>
      <c r="D245" s="28"/>
      <c r="F245" s="26"/>
      <c r="G245" s="26"/>
      <c r="H245" s="28"/>
      <c r="J245" s="26"/>
      <c r="K245" s="26"/>
      <c r="L245" s="28"/>
      <c r="N245" s="26"/>
      <c r="O245" s="26"/>
      <c r="P245"/>
      <c r="Q245"/>
      <c r="R245"/>
    </row>
    <row r="246" spans="1:18" x14ac:dyDescent="0.2">
      <c r="A246"/>
      <c r="B246" s="24"/>
      <c r="C246" s="25"/>
      <c r="D246" s="28"/>
      <c r="F246" s="26"/>
      <c r="G246" s="26"/>
      <c r="H246" s="28"/>
      <c r="J246" s="26"/>
      <c r="K246" s="26"/>
      <c r="L246" s="28"/>
      <c r="N246" s="26"/>
      <c r="O246" s="26"/>
      <c r="P246"/>
      <c r="Q246"/>
      <c r="R246"/>
    </row>
    <row r="247" spans="1:18" x14ac:dyDescent="0.2">
      <c r="A247"/>
      <c r="B247" s="24"/>
      <c r="C247" s="25"/>
      <c r="D247" s="28"/>
      <c r="F247" s="26"/>
      <c r="G247" s="26"/>
      <c r="H247" s="28"/>
      <c r="J247" s="26"/>
      <c r="K247" s="26"/>
      <c r="L247" s="28"/>
      <c r="N247" s="26"/>
      <c r="O247" s="26"/>
      <c r="P247"/>
      <c r="Q247"/>
      <c r="R247"/>
    </row>
    <row r="248" spans="1:18" x14ac:dyDescent="0.2">
      <c r="A248"/>
      <c r="B248" s="24"/>
      <c r="C248" s="25"/>
      <c r="D248" s="28"/>
      <c r="F248" s="26"/>
      <c r="G248" s="26"/>
      <c r="H248" s="28"/>
      <c r="J248" s="26"/>
      <c r="K248" s="26"/>
      <c r="L248" s="28"/>
      <c r="N248" s="26"/>
      <c r="O248" s="26"/>
      <c r="P248"/>
      <c r="Q248"/>
      <c r="R248"/>
    </row>
    <row r="249" spans="1:18" x14ac:dyDescent="0.2">
      <c r="A249"/>
      <c r="B249" s="24"/>
      <c r="C249" s="25"/>
      <c r="D249" s="28"/>
      <c r="F249" s="26"/>
      <c r="G249" s="26"/>
      <c r="H249" s="28"/>
      <c r="J249" s="26"/>
      <c r="K249" s="26"/>
      <c r="L249" s="28"/>
      <c r="N249" s="26"/>
      <c r="O249" s="26"/>
      <c r="P249"/>
      <c r="Q249"/>
      <c r="R249"/>
    </row>
    <row r="250" spans="1:18" x14ac:dyDescent="0.2">
      <c r="A250"/>
      <c r="B250" s="24"/>
      <c r="C250" s="25"/>
      <c r="D250" s="28"/>
      <c r="F250" s="26"/>
      <c r="G250" s="26"/>
      <c r="H250" s="28"/>
      <c r="J250" s="26"/>
      <c r="K250" s="26"/>
      <c r="L250" s="28"/>
      <c r="N250" s="26"/>
      <c r="O250" s="26"/>
      <c r="P250"/>
      <c r="Q250"/>
      <c r="R250"/>
    </row>
    <row r="251" spans="1:18" x14ac:dyDescent="0.2">
      <c r="A251"/>
      <c r="B251" s="24"/>
      <c r="C251" s="25"/>
      <c r="D251" s="28"/>
      <c r="F251" s="26"/>
      <c r="G251" s="26"/>
      <c r="H251" s="28"/>
      <c r="J251" s="26"/>
      <c r="K251" s="26"/>
      <c r="L251" s="28"/>
      <c r="N251" s="26"/>
      <c r="O251" s="26"/>
      <c r="P251"/>
      <c r="Q251"/>
      <c r="R251"/>
    </row>
    <row r="252" spans="1:18" x14ac:dyDescent="0.2">
      <c r="A252"/>
      <c r="B252" s="24"/>
      <c r="C252" s="25"/>
      <c r="D252" s="28"/>
      <c r="F252" s="26"/>
      <c r="G252" s="26"/>
      <c r="H252" s="28"/>
      <c r="J252" s="26"/>
      <c r="K252" s="26"/>
      <c r="L252" s="28"/>
      <c r="N252" s="26"/>
      <c r="O252" s="26"/>
      <c r="P252"/>
      <c r="Q252"/>
      <c r="R252"/>
    </row>
    <row r="253" spans="1:18" x14ac:dyDescent="0.2">
      <c r="A253"/>
      <c r="B253" s="24"/>
      <c r="C253" s="25"/>
      <c r="D253" s="28"/>
      <c r="F253" s="26"/>
      <c r="G253" s="26"/>
      <c r="H253" s="28"/>
      <c r="J253" s="26"/>
      <c r="K253" s="26"/>
      <c r="L253" s="28"/>
      <c r="N253" s="26"/>
      <c r="O253" s="26"/>
      <c r="P253"/>
      <c r="Q253"/>
      <c r="R253"/>
    </row>
    <row r="254" spans="1:18" x14ac:dyDescent="0.2">
      <c r="A254"/>
      <c r="B254" s="24"/>
      <c r="C254" s="25"/>
      <c r="D254" s="28"/>
      <c r="F254" s="26"/>
      <c r="G254" s="26"/>
      <c r="H254" s="28"/>
      <c r="J254" s="26"/>
      <c r="K254" s="26"/>
      <c r="L254" s="28"/>
      <c r="N254" s="26"/>
      <c r="O254" s="26"/>
      <c r="P254"/>
      <c r="Q254"/>
      <c r="R254"/>
    </row>
    <row r="255" spans="1:18" x14ac:dyDescent="0.2">
      <c r="A255"/>
      <c r="B255" s="24"/>
      <c r="C255" s="25"/>
      <c r="D255" s="28"/>
      <c r="F255" s="26"/>
      <c r="G255" s="26"/>
      <c r="H255" s="28"/>
      <c r="J255" s="26"/>
      <c r="K255" s="26"/>
      <c r="L255" s="28"/>
      <c r="N255" s="26"/>
      <c r="O255" s="26"/>
      <c r="P255"/>
      <c r="Q255"/>
      <c r="R255"/>
    </row>
    <row r="256" spans="1:18" x14ac:dyDescent="0.2">
      <c r="A256"/>
      <c r="B256" s="24"/>
      <c r="C256" s="25"/>
      <c r="D256" s="28"/>
      <c r="F256" s="26"/>
      <c r="G256" s="26"/>
      <c r="H256" s="28"/>
      <c r="J256" s="26"/>
      <c r="K256" s="26"/>
      <c r="L256" s="28"/>
      <c r="N256" s="26"/>
      <c r="O256" s="26"/>
      <c r="P256"/>
      <c r="Q256"/>
      <c r="R256"/>
    </row>
    <row r="257" spans="1:18" x14ac:dyDescent="0.2">
      <c r="A257"/>
      <c r="B257" s="24"/>
      <c r="C257" s="25"/>
      <c r="D257" s="28"/>
      <c r="F257" s="26"/>
      <c r="G257" s="26"/>
      <c r="H257" s="28"/>
      <c r="J257" s="26"/>
      <c r="K257" s="26"/>
      <c r="L257" s="28"/>
      <c r="N257" s="26"/>
      <c r="O257" s="26"/>
      <c r="P257"/>
      <c r="Q257"/>
      <c r="R257"/>
    </row>
    <row r="258" spans="1:18" x14ac:dyDescent="0.2">
      <c r="A258"/>
      <c r="B258" s="24"/>
      <c r="C258" s="25"/>
      <c r="D258" s="28"/>
      <c r="F258" s="26"/>
      <c r="G258" s="26"/>
      <c r="H258" s="28"/>
      <c r="J258" s="26"/>
      <c r="K258" s="26"/>
      <c r="L258" s="28"/>
      <c r="N258" s="26"/>
      <c r="O258" s="26"/>
      <c r="P258"/>
      <c r="Q258"/>
      <c r="R258"/>
    </row>
    <row r="259" spans="1:18" x14ac:dyDescent="0.2">
      <c r="A259"/>
      <c r="B259" s="24"/>
      <c r="C259" s="25"/>
      <c r="D259" s="28"/>
      <c r="F259" s="26"/>
      <c r="G259" s="26"/>
      <c r="H259" s="28"/>
      <c r="J259" s="26"/>
      <c r="K259" s="26"/>
      <c r="L259" s="28"/>
      <c r="N259" s="26"/>
      <c r="O259" s="26"/>
      <c r="P259"/>
      <c r="Q259"/>
      <c r="R259"/>
    </row>
    <row r="260" spans="1:18" x14ac:dyDescent="0.2">
      <c r="A260"/>
      <c r="B260" s="24"/>
      <c r="C260" s="25"/>
      <c r="D260" s="28"/>
      <c r="F260" s="26"/>
      <c r="G260" s="26"/>
      <c r="H260" s="28"/>
      <c r="J260" s="26"/>
      <c r="K260" s="26"/>
      <c r="L260" s="28"/>
      <c r="N260" s="26"/>
      <c r="O260" s="26"/>
      <c r="P260"/>
      <c r="Q260"/>
      <c r="R260"/>
    </row>
    <row r="261" spans="1:18" x14ac:dyDescent="0.2">
      <c r="A261"/>
      <c r="B261" s="24"/>
      <c r="C261" s="25"/>
      <c r="D261" s="28"/>
      <c r="F261" s="26"/>
      <c r="G261" s="26"/>
      <c r="H261" s="28"/>
      <c r="J261" s="26"/>
      <c r="K261" s="26"/>
      <c r="L261" s="28"/>
      <c r="N261" s="26"/>
      <c r="O261" s="26"/>
      <c r="P261"/>
      <c r="Q261"/>
      <c r="R261"/>
    </row>
    <row r="262" spans="1:18" x14ac:dyDescent="0.2">
      <c r="A262"/>
      <c r="B262" s="24"/>
      <c r="C262" s="25"/>
      <c r="D262" s="28"/>
      <c r="F262" s="26"/>
      <c r="G262" s="26"/>
      <c r="H262" s="28"/>
      <c r="J262" s="26"/>
      <c r="K262" s="26"/>
      <c r="L262" s="28"/>
      <c r="N262" s="26"/>
      <c r="O262" s="26"/>
      <c r="P262"/>
      <c r="Q262"/>
      <c r="R262"/>
    </row>
    <row r="263" spans="1:18" x14ac:dyDescent="0.2">
      <c r="A263"/>
      <c r="B263" s="24"/>
      <c r="C263" s="25"/>
      <c r="D263" s="28"/>
      <c r="F263" s="26"/>
      <c r="G263" s="26"/>
      <c r="H263" s="28"/>
      <c r="J263" s="26"/>
      <c r="K263" s="26"/>
      <c r="L263" s="28"/>
      <c r="N263" s="26"/>
      <c r="O263" s="26"/>
      <c r="P263"/>
      <c r="Q263"/>
      <c r="R263"/>
    </row>
    <row r="264" spans="1:18" x14ac:dyDescent="0.2">
      <c r="A264"/>
      <c r="B264" s="24"/>
      <c r="C264" s="25"/>
      <c r="D264" s="28"/>
      <c r="F264" s="26"/>
      <c r="G264" s="26"/>
      <c r="H264" s="28"/>
      <c r="J264" s="26"/>
      <c r="K264" s="26"/>
      <c r="L264" s="28"/>
      <c r="N264" s="26"/>
      <c r="O264" s="26"/>
      <c r="P264"/>
      <c r="Q264"/>
      <c r="R264"/>
    </row>
    <row r="265" spans="1:18" x14ac:dyDescent="0.2">
      <c r="A265"/>
      <c r="B265" s="24"/>
      <c r="C265" s="25"/>
      <c r="D265" s="28"/>
      <c r="F265" s="26"/>
      <c r="G265" s="26"/>
      <c r="H265" s="28"/>
      <c r="J265" s="26"/>
      <c r="K265" s="26"/>
      <c r="L265" s="28"/>
      <c r="N265" s="26"/>
      <c r="O265" s="26"/>
      <c r="P265"/>
      <c r="Q265"/>
      <c r="R265"/>
    </row>
    <row r="266" spans="1:18" x14ac:dyDescent="0.2">
      <c r="A266"/>
      <c r="B266" s="24"/>
      <c r="C266" s="25"/>
      <c r="D266" s="28"/>
      <c r="F266" s="26"/>
      <c r="G266" s="26"/>
      <c r="H266" s="28"/>
      <c r="J266" s="26"/>
      <c r="K266" s="26"/>
      <c r="L266" s="28"/>
      <c r="N266" s="26"/>
      <c r="O266" s="26"/>
      <c r="P266"/>
      <c r="Q266"/>
      <c r="R266"/>
    </row>
    <row r="267" spans="1:18" x14ac:dyDescent="0.2">
      <c r="A267"/>
      <c r="B267" s="24"/>
      <c r="C267" s="25"/>
      <c r="D267" s="28"/>
      <c r="F267" s="26"/>
      <c r="G267" s="26"/>
      <c r="H267" s="28"/>
      <c r="J267" s="26"/>
      <c r="K267" s="26"/>
      <c r="L267" s="28"/>
      <c r="N267" s="26"/>
      <c r="O267" s="26"/>
      <c r="P267"/>
      <c r="Q267"/>
      <c r="R267"/>
    </row>
    <row r="268" spans="1:18" x14ac:dyDescent="0.2">
      <c r="A268"/>
      <c r="B268" s="24"/>
      <c r="C268" s="25"/>
      <c r="D268" s="28"/>
      <c r="F268" s="26"/>
      <c r="G268" s="26"/>
      <c r="H268" s="28"/>
      <c r="J268" s="26"/>
      <c r="K268" s="26"/>
      <c r="L268" s="28"/>
      <c r="N268" s="26"/>
      <c r="O268" s="26"/>
      <c r="P268"/>
      <c r="Q268"/>
      <c r="R268"/>
    </row>
    <row r="269" spans="1:18" x14ac:dyDescent="0.2">
      <c r="A269"/>
      <c r="B269" s="24"/>
      <c r="C269" s="25"/>
      <c r="D269" s="28"/>
      <c r="F269" s="26"/>
      <c r="G269" s="26"/>
      <c r="H269" s="28"/>
      <c r="J269" s="26"/>
      <c r="K269" s="26"/>
      <c r="L269" s="28"/>
      <c r="N269" s="26"/>
      <c r="O269" s="26"/>
      <c r="P269"/>
      <c r="Q269"/>
      <c r="R269"/>
    </row>
    <row r="270" spans="1:18" x14ac:dyDescent="0.2">
      <c r="A270"/>
      <c r="B270" s="24"/>
      <c r="C270" s="25"/>
      <c r="D270" s="28"/>
      <c r="F270" s="26"/>
      <c r="G270" s="26"/>
      <c r="H270" s="28"/>
      <c r="J270" s="26"/>
      <c r="K270" s="26"/>
      <c r="L270" s="28"/>
      <c r="N270" s="26"/>
      <c r="O270" s="26"/>
      <c r="P270"/>
      <c r="Q270"/>
      <c r="R270"/>
    </row>
    <row r="271" spans="1:18" x14ac:dyDescent="0.2">
      <c r="A271"/>
      <c r="B271" s="24"/>
      <c r="C271" s="25"/>
      <c r="D271" s="28"/>
      <c r="F271" s="26"/>
      <c r="G271" s="26"/>
      <c r="H271" s="28"/>
      <c r="J271" s="26"/>
      <c r="K271" s="26"/>
      <c r="L271" s="28"/>
      <c r="N271" s="26"/>
      <c r="O271" s="26"/>
      <c r="P271"/>
      <c r="Q271"/>
      <c r="R271"/>
    </row>
    <row r="272" spans="1:18" x14ac:dyDescent="0.2">
      <c r="A272"/>
      <c r="B272" s="24"/>
      <c r="C272" s="25"/>
      <c r="D272" s="28"/>
      <c r="F272" s="26"/>
      <c r="G272" s="26"/>
      <c r="H272" s="28"/>
      <c r="J272" s="26"/>
      <c r="K272" s="26"/>
      <c r="L272" s="28"/>
      <c r="N272" s="26"/>
      <c r="O272" s="26"/>
      <c r="P272"/>
      <c r="Q272"/>
      <c r="R272"/>
    </row>
    <row r="273" spans="1:18" x14ac:dyDescent="0.2">
      <c r="A273"/>
      <c r="B273" s="24"/>
      <c r="C273" s="25"/>
      <c r="D273" s="28"/>
      <c r="F273" s="26"/>
      <c r="G273" s="26"/>
      <c r="H273" s="28"/>
      <c r="J273" s="26"/>
      <c r="K273" s="26"/>
      <c r="L273" s="28"/>
      <c r="N273" s="26"/>
      <c r="O273" s="26"/>
      <c r="P273"/>
      <c r="Q273"/>
      <c r="R273"/>
    </row>
    <row r="274" spans="1:18" x14ac:dyDescent="0.2">
      <c r="A274"/>
      <c r="B274" s="24"/>
      <c r="C274" s="25"/>
      <c r="D274" s="28"/>
      <c r="F274" s="26"/>
      <c r="G274" s="26"/>
      <c r="H274" s="28"/>
      <c r="J274" s="26"/>
      <c r="K274" s="26"/>
      <c r="L274" s="28"/>
      <c r="N274" s="26"/>
      <c r="O274" s="26"/>
      <c r="P274"/>
      <c r="Q274"/>
      <c r="R274"/>
    </row>
    <row r="275" spans="1:18" x14ac:dyDescent="0.2">
      <c r="A275"/>
      <c r="B275" s="24"/>
      <c r="C275" s="25"/>
      <c r="D275" s="28"/>
      <c r="F275" s="26"/>
      <c r="G275" s="26"/>
      <c r="H275" s="28"/>
      <c r="J275" s="26"/>
      <c r="K275" s="26"/>
      <c r="L275" s="28"/>
      <c r="N275" s="26"/>
      <c r="O275" s="26"/>
      <c r="P275"/>
      <c r="Q275"/>
      <c r="R275"/>
    </row>
    <row r="276" spans="1:18" x14ac:dyDescent="0.2">
      <c r="A276"/>
      <c r="B276" s="24"/>
      <c r="C276" s="25"/>
      <c r="D276" s="28"/>
      <c r="F276" s="26"/>
      <c r="G276" s="26"/>
      <c r="H276" s="28"/>
      <c r="J276" s="26"/>
      <c r="K276" s="26"/>
      <c r="L276" s="28"/>
      <c r="N276" s="26"/>
      <c r="O276" s="26"/>
      <c r="P276"/>
      <c r="Q276"/>
      <c r="R276"/>
    </row>
    <row r="277" spans="1:18" x14ac:dyDescent="0.2">
      <c r="A277"/>
      <c r="B277" s="24"/>
      <c r="C277" s="25"/>
      <c r="D277" s="28"/>
      <c r="F277" s="26"/>
      <c r="G277" s="26"/>
      <c r="H277" s="28"/>
      <c r="J277" s="26"/>
      <c r="K277" s="26"/>
      <c r="L277" s="28"/>
      <c r="N277" s="26"/>
      <c r="O277" s="26"/>
      <c r="P277"/>
      <c r="Q277"/>
      <c r="R277"/>
    </row>
    <row r="278" spans="1:18" x14ac:dyDescent="0.2">
      <c r="A278"/>
      <c r="B278" s="24"/>
      <c r="C278" s="25"/>
      <c r="D278" s="28"/>
      <c r="F278" s="26"/>
      <c r="G278" s="26"/>
      <c r="H278" s="28"/>
      <c r="J278" s="26"/>
      <c r="K278" s="26"/>
      <c r="L278" s="28"/>
      <c r="N278" s="26"/>
      <c r="O278" s="26"/>
      <c r="P278"/>
      <c r="Q278"/>
      <c r="R278"/>
    </row>
    <row r="279" spans="1:18" x14ac:dyDescent="0.2">
      <c r="A279"/>
      <c r="B279" s="24"/>
      <c r="C279" s="25"/>
      <c r="D279" s="28"/>
      <c r="F279" s="26"/>
      <c r="G279" s="26"/>
      <c r="H279" s="28"/>
      <c r="J279" s="26"/>
      <c r="K279" s="26"/>
      <c r="L279" s="28"/>
      <c r="N279" s="26"/>
      <c r="O279" s="26"/>
      <c r="P279"/>
      <c r="Q279"/>
      <c r="R279"/>
    </row>
    <row r="280" spans="1:18" x14ac:dyDescent="0.2">
      <c r="A280"/>
      <c r="B280" s="24"/>
      <c r="C280" s="25"/>
      <c r="D280" s="28"/>
      <c r="F280" s="26"/>
      <c r="G280" s="26"/>
      <c r="H280" s="28"/>
      <c r="J280" s="26"/>
      <c r="K280" s="26"/>
      <c r="L280" s="28"/>
      <c r="N280" s="26"/>
      <c r="O280" s="26"/>
      <c r="P280"/>
      <c r="Q280"/>
      <c r="R280"/>
    </row>
    <row r="281" spans="1:18" x14ac:dyDescent="0.2">
      <c r="A281"/>
      <c r="B281" s="24"/>
      <c r="C281" s="25"/>
      <c r="D281" s="28"/>
      <c r="F281" s="26"/>
      <c r="G281" s="26"/>
      <c r="H281" s="28"/>
      <c r="J281" s="26"/>
      <c r="K281" s="26"/>
      <c r="L281" s="28"/>
      <c r="N281" s="26"/>
      <c r="O281" s="26"/>
      <c r="P281"/>
      <c r="Q281"/>
      <c r="R281"/>
    </row>
    <row r="282" spans="1:18" x14ac:dyDescent="0.2">
      <c r="A282"/>
      <c r="B282" s="24"/>
      <c r="C282" s="25"/>
      <c r="D282" s="28"/>
      <c r="F282" s="26"/>
      <c r="G282" s="26"/>
      <c r="H282" s="28"/>
      <c r="J282" s="26"/>
      <c r="K282" s="26"/>
      <c r="L282" s="28"/>
      <c r="N282" s="26"/>
      <c r="O282" s="26"/>
      <c r="P282"/>
      <c r="Q282"/>
      <c r="R282"/>
    </row>
    <row r="283" spans="1:18" x14ac:dyDescent="0.2">
      <c r="A283"/>
      <c r="B283" s="24"/>
      <c r="C283" s="25"/>
      <c r="D283" s="28"/>
      <c r="F283" s="26"/>
      <c r="G283" s="26"/>
      <c r="H283" s="28"/>
      <c r="J283" s="26"/>
      <c r="K283" s="26"/>
      <c r="L283" s="28"/>
      <c r="N283" s="26"/>
      <c r="O283" s="26"/>
      <c r="P283"/>
      <c r="Q283"/>
      <c r="R283"/>
    </row>
    <row r="284" spans="1:18" x14ac:dyDescent="0.2">
      <c r="A284"/>
      <c r="B284" s="24"/>
      <c r="C284" s="25"/>
      <c r="D284" s="28"/>
      <c r="F284" s="26"/>
      <c r="G284" s="26"/>
      <c r="H284" s="28"/>
      <c r="J284" s="26"/>
      <c r="K284" s="26"/>
      <c r="L284" s="28"/>
      <c r="N284" s="26"/>
      <c r="O284" s="26"/>
      <c r="P284"/>
      <c r="Q284"/>
      <c r="R284"/>
    </row>
    <row r="285" spans="1:18" x14ac:dyDescent="0.2">
      <c r="A285"/>
      <c r="B285" s="24"/>
      <c r="C285" s="25"/>
      <c r="D285" s="28"/>
      <c r="F285" s="26"/>
      <c r="G285" s="26"/>
      <c r="H285" s="28"/>
      <c r="J285" s="26"/>
      <c r="K285" s="26"/>
      <c r="L285" s="28"/>
      <c r="N285" s="26"/>
      <c r="O285" s="26"/>
      <c r="P285"/>
      <c r="Q285"/>
      <c r="R285"/>
    </row>
    <row r="286" spans="1:18" x14ac:dyDescent="0.2">
      <c r="A286"/>
      <c r="B286" s="24"/>
      <c r="C286" s="25"/>
      <c r="D286" s="28"/>
      <c r="F286" s="26"/>
      <c r="G286" s="26"/>
      <c r="H286" s="28"/>
      <c r="J286" s="26"/>
      <c r="K286" s="26"/>
      <c r="L286" s="28"/>
      <c r="N286" s="26"/>
      <c r="O286" s="26"/>
      <c r="P286"/>
      <c r="Q286"/>
      <c r="R286"/>
    </row>
    <row r="287" spans="1:18" x14ac:dyDescent="0.2">
      <c r="A287"/>
      <c r="B287" s="24"/>
      <c r="C287" s="25"/>
      <c r="D287" s="28"/>
      <c r="F287" s="26"/>
      <c r="G287" s="26"/>
      <c r="H287" s="28"/>
      <c r="J287" s="26"/>
      <c r="K287" s="26"/>
      <c r="L287" s="28"/>
      <c r="N287" s="26"/>
      <c r="O287" s="26"/>
      <c r="P287"/>
      <c r="Q287"/>
      <c r="R287"/>
    </row>
    <row r="288" spans="1:18" x14ac:dyDescent="0.2">
      <c r="A288"/>
      <c r="B288" s="24"/>
      <c r="C288" s="25"/>
      <c r="D288" s="28"/>
      <c r="F288" s="26"/>
      <c r="G288" s="26"/>
      <c r="H288" s="28"/>
      <c r="J288" s="26"/>
      <c r="K288" s="26"/>
      <c r="L288" s="28"/>
      <c r="N288" s="26"/>
      <c r="O288" s="26"/>
      <c r="P288"/>
      <c r="Q288"/>
      <c r="R288"/>
    </row>
    <row r="289" spans="1:18" x14ac:dyDescent="0.2">
      <c r="A289"/>
      <c r="B289" s="24"/>
      <c r="C289" s="25"/>
      <c r="D289" s="28"/>
      <c r="F289" s="26"/>
      <c r="G289" s="26"/>
      <c r="H289" s="28"/>
      <c r="J289" s="26"/>
      <c r="K289" s="26"/>
      <c r="L289" s="28"/>
      <c r="N289" s="26"/>
      <c r="O289" s="26"/>
      <c r="P289"/>
      <c r="Q289"/>
      <c r="R289"/>
    </row>
    <row r="290" spans="1:18" x14ac:dyDescent="0.2">
      <c r="A290"/>
      <c r="B290" s="24"/>
      <c r="C290" s="25"/>
      <c r="D290" s="28"/>
      <c r="F290" s="26"/>
      <c r="G290" s="26"/>
      <c r="H290" s="28"/>
      <c r="J290" s="26"/>
      <c r="K290" s="26"/>
      <c r="L290" s="28"/>
      <c r="N290" s="26"/>
      <c r="O290" s="26"/>
      <c r="P290"/>
      <c r="Q290"/>
      <c r="R290"/>
    </row>
    <row r="291" spans="1:18" x14ac:dyDescent="0.2">
      <c r="A291"/>
      <c r="B291" s="24"/>
      <c r="C291" s="25"/>
      <c r="D291" s="28"/>
      <c r="F291" s="26"/>
      <c r="G291" s="26"/>
      <c r="H291" s="28"/>
      <c r="J291" s="26"/>
      <c r="K291" s="26"/>
      <c r="L291" s="28"/>
      <c r="N291" s="26"/>
      <c r="O291" s="26"/>
      <c r="P291"/>
      <c r="Q291"/>
      <c r="R291"/>
    </row>
    <row r="292" spans="1:18" x14ac:dyDescent="0.2">
      <c r="A292"/>
      <c r="B292" s="24"/>
      <c r="C292" s="25"/>
      <c r="D292" s="28"/>
      <c r="F292" s="26"/>
      <c r="G292" s="26"/>
      <c r="H292" s="28"/>
      <c r="J292" s="26"/>
      <c r="K292" s="26"/>
      <c r="L292" s="28"/>
      <c r="N292" s="26"/>
      <c r="O292" s="26"/>
      <c r="P292"/>
      <c r="Q292"/>
      <c r="R292"/>
    </row>
    <row r="293" spans="1:18" x14ac:dyDescent="0.2">
      <c r="A293"/>
      <c r="B293" s="24"/>
      <c r="C293" s="25"/>
      <c r="D293" s="28"/>
      <c r="F293" s="26"/>
      <c r="G293" s="26"/>
      <c r="H293" s="28"/>
      <c r="J293" s="26"/>
      <c r="K293" s="26"/>
      <c r="L293" s="28"/>
      <c r="N293" s="26"/>
      <c r="O293" s="26"/>
      <c r="P293"/>
      <c r="Q293"/>
      <c r="R293"/>
    </row>
    <row r="294" spans="1:18" x14ac:dyDescent="0.2">
      <c r="A294"/>
      <c r="B294" s="24"/>
      <c r="C294" s="25"/>
      <c r="D294" s="28"/>
      <c r="F294" s="26"/>
      <c r="G294" s="26"/>
      <c r="H294" s="28"/>
      <c r="J294" s="26"/>
      <c r="K294" s="26"/>
      <c r="L294" s="28"/>
      <c r="N294" s="26"/>
      <c r="O294" s="26"/>
      <c r="P294"/>
      <c r="Q294"/>
      <c r="R294"/>
    </row>
    <row r="295" spans="1:18" x14ac:dyDescent="0.2">
      <c r="A295"/>
      <c r="B295" s="24"/>
      <c r="C295" s="25"/>
      <c r="D295" s="28"/>
      <c r="F295" s="26"/>
      <c r="G295" s="26"/>
      <c r="H295" s="28"/>
      <c r="J295" s="26"/>
      <c r="K295" s="26"/>
      <c r="L295" s="28"/>
      <c r="N295" s="26"/>
      <c r="O295" s="26"/>
      <c r="P295"/>
      <c r="Q295"/>
      <c r="R295"/>
    </row>
    <row r="296" spans="1:18" x14ac:dyDescent="0.2">
      <c r="A296"/>
      <c r="B296" s="24"/>
      <c r="C296" s="25"/>
      <c r="D296" s="28"/>
      <c r="F296" s="26"/>
      <c r="G296" s="26"/>
      <c r="H296" s="28"/>
      <c r="J296" s="26"/>
      <c r="K296" s="26"/>
      <c r="L296" s="28"/>
      <c r="N296" s="26"/>
      <c r="O296" s="26"/>
      <c r="P296"/>
      <c r="Q296"/>
      <c r="R296"/>
    </row>
    <row r="297" spans="1:18" x14ac:dyDescent="0.2">
      <c r="A297"/>
      <c r="B297" s="24"/>
      <c r="C297" s="25"/>
      <c r="D297" s="28"/>
      <c r="F297" s="26"/>
      <c r="G297" s="26"/>
      <c r="H297" s="28"/>
      <c r="J297" s="26"/>
      <c r="K297" s="26"/>
      <c r="L297" s="28"/>
      <c r="N297" s="26"/>
      <c r="O297" s="26"/>
      <c r="P297"/>
      <c r="Q297"/>
      <c r="R297"/>
    </row>
    <row r="298" spans="1:18" x14ac:dyDescent="0.2">
      <c r="A298"/>
      <c r="B298" s="24"/>
      <c r="C298" s="25"/>
      <c r="D298" s="28"/>
      <c r="F298" s="26"/>
      <c r="G298" s="26"/>
      <c r="H298" s="28"/>
      <c r="J298" s="26"/>
      <c r="K298" s="26"/>
      <c r="L298" s="28"/>
      <c r="N298" s="26"/>
      <c r="O298" s="26"/>
      <c r="P298"/>
      <c r="Q298"/>
      <c r="R298"/>
    </row>
    <row r="299" spans="1:18" x14ac:dyDescent="0.2">
      <c r="A299"/>
      <c r="B299" s="24"/>
      <c r="C299" s="25"/>
      <c r="D299" s="28"/>
      <c r="F299" s="26"/>
      <c r="G299" s="26"/>
      <c r="H299" s="28"/>
      <c r="J299" s="26"/>
      <c r="K299" s="26"/>
      <c r="L299" s="28"/>
      <c r="N299" s="26"/>
      <c r="O299" s="26"/>
      <c r="P299"/>
      <c r="Q299"/>
      <c r="R299"/>
    </row>
    <row r="300" spans="1:18" x14ac:dyDescent="0.2">
      <c r="A300"/>
      <c r="B300" s="24"/>
      <c r="C300" s="25"/>
      <c r="D300" s="28"/>
      <c r="F300" s="26"/>
      <c r="G300" s="26"/>
      <c r="H300" s="28"/>
      <c r="J300" s="26"/>
      <c r="K300" s="26"/>
      <c r="L300" s="28"/>
      <c r="N300" s="26"/>
      <c r="O300" s="26"/>
      <c r="P300"/>
      <c r="Q300"/>
      <c r="R300"/>
    </row>
    <row r="301" spans="1:18" x14ac:dyDescent="0.2">
      <c r="A301"/>
      <c r="B301" s="24"/>
      <c r="C301" s="25"/>
      <c r="D301" s="28"/>
      <c r="F301" s="26"/>
      <c r="G301" s="26"/>
      <c r="H301" s="28"/>
      <c r="J301" s="26"/>
      <c r="K301" s="26"/>
      <c r="L301" s="28"/>
      <c r="N301" s="26"/>
      <c r="O301" s="26"/>
      <c r="P301"/>
      <c r="Q301"/>
      <c r="R301"/>
    </row>
    <row r="302" spans="1:18" x14ac:dyDescent="0.2">
      <c r="A302"/>
      <c r="B302" s="24"/>
      <c r="C302" s="25"/>
      <c r="D302" s="28"/>
      <c r="F302" s="26"/>
      <c r="G302" s="26"/>
      <c r="H302" s="28"/>
      <c r="J302" s="26"/>
      <c r="K302" s="26"/>
      <c r="L302" s="28"/>
      <c r="N302" s="26"/>
      <c r="O302" s="26"/>
      <c r="P302"/>
      <c r="Q302"/>
      <c r="R302"/>
    </row>
    <row r="303" spans="1:18" x14ac:dyDescent="0.2">
      <c r="A303"/>
      <c r="B303" s="24"/>
      <c r="C303" s="25"/>
      <c r="D303" s="28"/>
      <c r="F303" s="26"/>
      <c r="G303" s="26"/>
      <c r="H303" s="28"/>
      <c r="J303" s="26"/>
      <c r="K303" s="26"/>
      <c r="L303" s="28"/>
      <c r="N303" s="26"/>
      <c r="O303" s="26"/>
      <c r="P303"/>
      <c r="Q303"/>
      <c r="R303"/>
    </row>
  </sheetData>
  <mergeCells count="26">
    <mergeCell ref="Q4:Q6"/>
    <mergeCell ref="R4:R6"/>
    <mergeCell ref="P4:P6"/>
    <mergeCell ref="A147:B147"/>
    <mergeCell ref="A100:B100"/>
    <mergeCell ref="A136:O136"/>
    <mergeCell ref="H4:K4"/>
    <mergeCell ref="A8:O8"/>
    <mergeCell ref="D4:G4"/>
    <mergeCell ref="A81:B81"/>
    <mergeCell ref="A44:O44"/>
    <mergeCell ref="A43:B43"/>
    <mergeCell ref="A101:O101"/>
    <mergeCell ref="A146:B146"/>
    <mergeCell ref="A135:B135"/>
    <mergeCell ref="A82:O82"/>
    <mergeCell ref="A1:O1"/>
    <mergeCell ref="A4:A6"/>
    <mergeCell ref="B4:B6"/>
    <mergeCell ref="H5:K5"/>
    <mergeCell ref="A2:O2"/>
    <mergeCell ref="L4:O4"/>
    <mergeCell ref="L5:O5"/>
    <mergeCell ref="D5:G5"/>
    <mergeCell ref="A3:O3"/>
    <mergeCell ref="C4:C6"/>
  </mergeCells>
  <phoneticPr fontId="20" type="noConversion"/>
  <pageMargins left="0.19685039370078741" right="0.19685039370078741" top="0.19685039370078741" bottom="0.19685039370078741" header="0.19685039370078741" footer="0.19685039370078741"/>
  <pageSetup paperSize="9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Общий!Заголовки_для_печати</vt:lpstr>
      <vt:lpstr>Общий!Область_печати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Мария Андреевна Кожевникова</cp:lastModifiedBy>
  <cp:lastPrinted>2021-02-25T05:06:53Z</cp:lastPrinted>
  <dcterms:created xsi:type="dcterms:W3CDTF">2014-07-24T13:34:25Z</dcterms:created>
  <dcterms:modified xsi:type="dcterms:W3CDTF">2021-04-14T12:36:50Z</dcterms:modified>
</cp:coreProperties>
</file>